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IP 220673 WTP No.2-Upper Aquifier Well #11\Bid Documents\"/>
    </mc:Choice>
  </mc:AlternateContent>
  <xr:revisionPtr revIDLastSave="0" documentId="13_ncr:1_{0517DBE0-FE62-4587-82F2-C0522CCD37E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oad &amp; storm (orig)_void" sheetId="4" state="hidden" r:id="rId1"/>
    <sheet name="Bid Tab" sheetId="10" r:id="rId2"/>
    <sheet name="water &amp; sewer" sheetId="2" state="hidden" r:id="rId3"/>
  </sheets>
  <definedNames>
    <definedName name="_xlnm.Print_Area" localSheetId="1">'Bid Tab'!$A$1:$F$25</definedName>
    <definedName name="_xlnm.Print_Titles" localSheetId="1">'Bid Tab'!$5:$7</definedName>
    <definedName name="_xlnm.Print_Titles" localSheetId="0">'Road &amp; storm (orig)_void'!$1:$2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0" l="1"/>
  <c r="F15" i="10"/>
  <c r="F16" i="10"/>
  <c r="F17" i="10"/>
  <c r="F18" i="10"/>
  <c r="F19" i="10"/>
  <c r="F20" i="10"/>
  <c r="F21" i="10"/>
  <c r="F22" i="10"/>
  <c r="F13" i="10"/>
  <c r="F10" i="10"/>
  <c r="F9" i="10"/>
  <c r="F11" i="10" l="1"/>
  <c r="F216" i="4" l="1"/>
  <c r="F210" i="4"/>
  <c r="F211" i="4"/>
  <c r="F212" i="4"/>
  <c r="F213" i="4"/>
  <c r="F214" i="4"/>
  <c r="F215" i="4"/>
  <c r="F209" i="4"/>
  <c r="F208" i="4"/>
  <c r="F207" i="4"/>
  <c r="F206" i="4"/>
  <c r="F205" i="4"/>
  <c r="F198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9" i="4"/>
  <c r="F200" i="4"/>
  <c r="F201" i="4"/>
  <c r="F202" i="4"/>
  <c r="F203" i="4"/>
  <c r="F204" i="4"/>
  <c r="F4" i="4"/>
  <c r="F5" i="4"/>
  <c r="F7" i="4"/>
  <c r="F8" i="4"/>
  <c r="F9" i="4"/>
  <c r="F10" i="4"/>
  <c r="F13" i="4"/>
  <c r="F14" i="4"/>
  <c r="F15" i="4"/>
  <c r="F16" i="4"/>
  <c r="F17" i="4"/>
  <c r="F19" i="4"/>
  <c r="F20" i="4"/>
  <c r="F21" i="4"/>
  <c r="F22" i="4"/>
  <c r="F23" i="4"/>
  <c r="F24" i="4"/>
  <c r="F25" i="4"/>
  <c r="F26" i="4"/>
  <c r="F27" i="4"/>
  <c r="F28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60" i="4"/>
  <c r="F61" i="4"/>
  <c r="F62" i="4"/>
  <c r="F63" i="4"/>
  <c r="F64" i="4"/>
  <c r="F65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30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55" i="4"/>
  <c r="F223" i="4"/>
  <c r="F224" i="4"/>
  <c r="F225" i="4"/>
  <c r="F226" i="4"/>
  <c r="F227" i="4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9" i="2"/>
  <c r="F80" i="2"/>
  <c r="F81" i="2"/>
  <c r="F82" i="2"/>
  <c r="F83" i="2"/>
  <c r="F84" i="2"/>
  <c r="F85" i="2"/>
  <c r="F86" i="2"/>
  <c r="F87" i="2"/>
  <c r="F88" i="2"/>
  <c r="F89" i="2"/>
  <c r="F91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235" i="4" l="1"/>
  <c r="F233" i="4"/>
  <c r="F66" i="4"/>
  <c r="F238" i="4"/>
  <c r="F234" i="4"/>
  <c r="F104" i="4"/>
  <c r="F29" i="4"/>
  <c r="F134" i="2"/>
  <c r="F240" i="4"/>
  <c r="F174" i="4"/>
  <c r="F56" i="4"/>
  <c r="F239" i="4"/>
  <c r="F218" i="4"/>
  <c r="F72" i="2"/>
  <c r="F33" i="2"/>
  <c r="F232" i="4"/>
  <c r="F236" i="4" s="1"/>
  <c r="F241" i="4" l="1"/>
  <c r="F230" i="4"/>
  <c r="F177" i="4"/>
  <c r="F137" i="2"/>
  <c r="F23" i="10"/>
  <c r="F24" i="10" s="1"/>
</calcChain>
</file>

<file path=xl/sharedStrings.xml><?xml version="1.0" encoding="utf-8"?>
<sst xmlns="http://schemas.openxmlformats.org/spreadsheetml/2006/main" count="1011" uniqueCount="461">
  <si>
    <t>ITEM NO.</t>
  </si>
  <si>
    <t>DESCRIPTION</t>
  </si>
  <si>
    <t>UNIT</t>
  </si>
  <si>
    <t>QUANTITY</t>
  </si>
  <si>
    <t>PRICE</t>
  </si>
  <si>
    <t>AMOUNT</t>
  </si>
  <si>
    <t>General Construction</t>
  </si>
  <si>
    <t>101-01.01</t>
  </si>
  <si>
    <t>MOBILIZATION</t>
  </si>
  <si>
    <t>LS</t>
  </si>
  <si>
    <t>102-01.01</t>
  </si>
  <si>
    <t>MAINTENANCE OF TRAFFIC</t>
  </si>
  <si>
    <t>104-01</t>
  </si>
  <si>
    <t>EROSION, SEDIMENTATION AND WATER POLUTION CONTROL</t>
  </si>
  <si>
    <t>104-13.01</t>
  </si>
  <si>
    <t>TYPE 3 SILT FENCE</t>
  </si>
  <si>
    <t>LF</t>
  </si>
  <si>
    <t>110-01</t>
  </si>
  <si>
    <t>CLEARING &amp; GRUBBING</t>
  </si>
  <si>
    <t>EA</t>
  </si>
  <si>
    <t>477-01</t>
  </si>
  <si>
    <t>CONSTRUCTION SURVEY &amp; LAYOUT</t>
  </si>
  <si>
    <t>486-01</t>
  </si>
  <si>
    <t>AS-BUILT SURVEY (INCLUDES ROAD/STORM/WATER/SEWER</t>
  </si>
  <si>
    <t>575-01.01</t>
  </si>
  <si>
    <t>SY</t>
  </si>
  <si>
    <t>ROADWAY</t>
  </si>
  <si>
    <t>120-01.01</t>
  </si>
  <si>
    <t>REGULAR EXCAVATION (ROADWAY)</t>
  </si>
  <si>
    <t>CY</t>
  </si>
  <si>
    <t>120-06.01</t>
  </si>
  <si>
    <r>
      <t>EMBANKMENT ROADWAY (ON-SITE MATERIALS)</t>
    </r>
    <r>
      <rPr>
        <b/>
        <sz val="10"/>
        <rFont val="Arial"/>
        <family val="2"/>
      </rPr>
      <t xml:space="preserve"> NO PAY ITEM</t>
    </r>
  </si>
  <si>
    <t>160-004.001</t>
  </si>
  <si>
    <t>285-07.02</t>
  </si>
  <si>
    <t>334-01.01</t>
  </si>
  <si>
    <t>334-01.02</t>
  </si>
  <si>
    <t>334-01.03</t>
  </si>
  <si>
    <t>520-01.01</t>
  </si>
  <si>
    <t>TYPE "F" CURB &amp; GUTTER (INCLUDES CURB PAD)</t>
  </si>
  <si>
    <t>522-01</t>
  </si>
  <si>
    <t>4" CONCRETE SIDEWALK</t>
  </si>
  <si>
    <t>GENERAL CONSTRUCTION &amp; ROADWAY SUB-TOTAL:</t>
  </si>
  <si>
    <t>STORM DRAINAGE</t>
  </si>
  <si>
    <t>120-04.03</t>
  </si>
  <si>
    <t>REMOVE UNSUITABLE MATERIAL (STORM TRENCH)</t>
  </si>
  <si>
    <t>REPLACE UNSUITABLE MATERIAL (STORM TRENCH)</t>
  </si>
  <si>
    <t>18" RCP</t>
  </si>
  <si>
    <t>430-17.04</t>
  </si>
  <si>
    <t>24" RCP</t>
  </si>
  <si>
    <t>430-17.05</t>
  </si>
  <si>
    <t>30" RCP</t>
  </si>
  <si>
    <t>430-17.07</t>
  </si>
  <si>
    <t>24"x38" RCP ELLIPTICAL</t>
  </si>
  <si>
    <t>530-03.01</t>
  </si>
  <si>
    <t>120-02.01</t>
  </si>
  <si>
    <t>575-01.02</t>
  </si>
  <si>
    <t>SOD (DRA)</t>
  </si>
  <si>
    <t>STORM SUBTOTAL:</t>
  </si>
  <si>
    <t>WATER</t>
  </si>
  <si>
    <t>120-04.04</t>
  </si>
  <si>
    <t>16" DIP WATER MAIN</t>
  </si>
  <si>
    <t>8" DIP MJ 45 DEGREE BEND</t>
  </si>
  <si>
    <t>16" DIP MJ 45 DEGREE BEND</t>
  </si>
  <si>
    <t>SANITARY SEWER</t>
  </si>
  <si>
    <t>6" PVC SEWER SERVICE</t>
  </si>
  <si>
    <t>TV INSPECTION - 8" MAIN</t>
  </si>
  <si>
    <t>LOW PRESSURE AIR TEST</t>
  </si>
  <si>
    <t>MANHOLE LEAK TESTING</t>
  </si>
  <si>
    <t>TRAFFIC SIGNAGE &amp; MARKING</t>
  </si>
  <si>
    <t>691-01.01</t>
  </si>
  <si>
    <t>PERMANENT COUNT STATION</t>
  </si>
  <si>
    <t>700-001.001</t>
  </si>
  <si>
    <t>700-001.009</t>
  </si>
  <si>
    <t>706-003</t>
  </si>
  <si>
    <t>710-006.001</t>
  </si>
  <si>
    <t>DIRECTIONAL ARROWS (TEMPORARY)</t>
  </si>
  <si>
    <t>710-007.001</t>
  </si>
  <si>
    <t>710-025.001</t>
  </si>
  <si>
    <t>SOLID STRIPE 6" WHITE (TEMPORARY)</t>
  </si>
  <si>
    <t>710-025.002</t>
  </si>
  <si>
    <t>SOLID STRIPE 24" WHITE STOP BAR (TEMPORARY)</t>
  </si>
  <si>
    <t>710-026.001</t>
  </si>
  <si>
    <t>SOLID STRIPE 18" YELLOW (TEMPORARY)</t>
  </si>
  <si>
    <t>710-026.002</t>
  </si>
  <si>
    <t>710-027.001</t>
  </si>
  <si>
    <t>TRAFFIC SIGNAGE &amp; MARKING SUBTOTAL:</t>
  </si>
  <si>
    <t>425-01.01</t>
  </si>
  <si>
    <t>425-01.02</t>
  </si>
  <si>
    <t>430-17.01</t>
  </si>
  <si>
    <t>RUBBLE RIP RAP (2' THICK W/FILETER FABRIC</t>
  </si>
  <si>
    <t>DITCH BOTTOM INLET TYPE "C"</t>
  </si>
  <si>
    <t>425-01.03</t>
  </si>
  <si>
    <t>425-01.04</t>
  </si>
  <si>
    <t>425-01.07</t>
  </si>
  <si>
    <t>430-98.01</t>
  </si>
  <si>
    <t>430-98.02</t>
  </si>
  <si>
    <t>1" SP-9.5 ASPHALT (SURFACE) (INCLUDES TACK COAT)</t>
  </si>
  <si>
    <t>TEMPORARY ROAD (INCLUDES REMOVAL)</t>
  </si>
  <si>
    <t>END SCHOOL ZONE SIGN S5-2</t>
  </si>
  <si>
    <t>SPEED LIMIT 40 SIGN- R2-1</t>
  </si>
  <si>
    <t>SIGNS SCHOOL CROSS WALK/AHEAD S1-1/ W16-9P</t>
  </si>
  <si>
    <t>700-001.012</t>
  </si>
  <si>
    <t>AS</t>
  </si>
  <si>
    <t>STOP SIGN R1-1/ STREET QUADRANTS</t>
  </si>
  <si>
    <t>700-001.002</t>
  </si>
  <si>
    <t>700-001.003</t>
  </si>
  <si>
    <t>700-001.005</t>
  </si>
  <si>
    <t>SOLID STRIPE 6" YELLOW (TEMPORARY)</t>
  </si>
  <si>
    <t>SKIP STRIPE 6" WHITE 10'- 30' (TEMPORARY)- GROSS</t>
  </si>
  <si>
    <t>430-17.03</t>
  </si>
  <si>
    <t>120-04.06</t>
  </si>
  <si>
    <t>REMOVE UNSUITABEL ROCK MATERIAL (STORM TRENCH)</t>
  </si>
  <si>
    <t>120-06.02</t>
  </si>
  <si>
    <t>8" MEGA-LUG FITTING RESTRAINT</t>
  </si>
  <si>
    <t>8" DIP PIPE JOINT RESTRAINT</t>
  </si>
  <si>
    <t>16" DIP PIPE JOINT RESTRAINT</t>
  </si>
  <si>
    <t>6" DIP MJ 45 DEGREE BEND</t>
  </si>
  <si>
    <t>8" DIP MJ 22.5 DEGREE BEND</t>
  </si>
  <si>
    <t>8" DIP MJ 90 DEGREE BEND</t>
  </si>
  <si>
    <t>8" DIP MJ PLUG</t>
  </si>
  <si>
    <t>12" DIP MJ 45 DEGREE BEND</t>
  </si>
  <si>
    <t>16" DIP MJ 90 DEGREE BEND</t>
  </si>
  <si>
    <t>16" BUTTERFLY VALVE &amp; VALVE BOX</t>
  </si>
  <si>
    <t>ADJUST EXISTING WATER VALVE BOX</t>
  </si>
  <si>
    <t>FT</t>
  </si>
  <si>
    <t>TV INSPECTION - 10" MAIN</t>
  </si>
  <si>
    <t>ABANDON SANITARY SEWER MAIN</t>
  </si>
  <si>
    <t>ABANDON &amp; REMOVE EXISTING LIFT STATION</t>
  </si>
  <si>
    <t>ALTERNATE BID ITEMS</t>
  </si>
  <si>
    <t>487-01.01.11</t>
  </si>
  <si>
    <t>6" PVC WATER MAIN</t>
  </si>
  <si>
    <t>487-01.01.12</t>
  </si>
  <si>
    <t>8" PVC WATER MAIN</t>
  </si>
  <si>
    <t>487-01.01.14</t>
  </si>
  <si>
    <t>12" PVC WATER MAIN</t>
  </si>
  <si>
    <t>487-02.01.03</t>
  </si>
  <si>
    <t>6" GATE VALVE &amp; VALVE BOX</t>
  </si>
  <si>
    <t>487-02.01.04</t>
  </si>
  <si>
    <t>8" GATE VALVE &amp; VALVE BOX</t>
  </si>
  <si>
    <t>522-03.01</t>
  </si>
  <si>
    <t>CONCRETE CURB RAMP CR 20 W/DETECTABLE WARNING SURFACE</t>
  </si>
  <si>
    <t>522-02-01</t>
  </si>
  <si>
    <t>6" FIBER REINFORCED CONCRETE DRIVEWAYS/ SIDEWALKS/ISLANDS</t>
  </si>
  <si>
    <t>522-02.02</t>
  </si>
  <si>
    <t>CONCRETE CURB RAMP CR 23 W/DETECTABLE WARNING SURFACE</t>
  </si>
  <si>
    <t>520-01.03</t>
  </si>
  <si>
    <t>TYPE "E" CURB</t>
  </si>
  <si>
    <t>CURB INLET TYPE 5 (0'-6') W/ "P" BOTTOM</t>
  </si>
  <si>
    <t>CURB INLET TYPE-5 (6'-12') W/ "P" BOTTOM</t>
  </si>
  <si>
    <t>CURB INLET TYPE 6 (0'-6') W/ "P" BOTTOM</t>
  </si>
  <si>
    <t>425-11.01</t>
  </si>
  <si>
    <t>CONNECT NEW STORM PIPE TO EXISTING STRUCTURE</t>
  </si>
  <si>
    <t>700-90.11</t>
  </si>
  <si>
    <t xml:space="preserve">SCHOOL/ SPEED LIMIT SIGN S5-1 WITH FLASHING BEACON </t>
  </si>
  <si>
    <t>620-01.01</t>
  </si>
  <si>
    <t>GROUND RODS (SCHOOL FLASHING BEACON)</t>
  </si>
  <si>
    <t>630-01.12</t>
  </si>
  <si>
    <t>CONDUIT BELOW GROUND (SCHOOL FLASHING BEACON)</t>
  </si>
  <si>
    <t>635-01.11</t>
  </si>
  <si>
    <t>PULL BOX (SCHOOL FLASHING BEACON)</t>
  </si>
  <si>
    <t>639-01-22</t>
  </si>
  <si>
    <t>ELECTRIC SERVICE UNDERGROUND (SCHOOL FLASHING BEACON)</t>
  </si>
  <si>
    <t>639-02.01</t>
  </si>
  <si>
    <t>ELECTRICAL SERVICE WIRE (SCHOOL FLASHING BEACON)</t>
  </si>
  <si>
    <t>641-111.12</t>
  </si>
  <si>
    <t>CONCRETE SERVICE POLE (SCHOOL FLASHING BEACON)</t>
  </si>
  <si>
    <t xml:space="preserve">EA </t>
  </si>
  <si>
    <t>670-04.01</t>
  </si>
  <si>
    <t>FLASHING BEACON CONTROLLER ASSEMBLY</t>
  </si>
  <si>
    <t>10" LIMEROCK BASE W/PRIME COAT</t>
  </si>
  <si>
    <t>GRAND TOTAL=</t>
  </si>
  <si>
    <t>MODIFICATION OF EXISTING DRAINAGE (TEMPORARY FOR PHASE I MOT)</t>
  </si>
  <si>
    <t>DRAINAGE RETENTION AREAS</t>
  </si>
  <si>
    <t>DRA SUBTOTAL DRA:</t>
  </si>
  <si>
    <t>120-09.01</t>
  </si>
  <si>
    <t>FINISHED GRADING</t>
  </si>
  <si>
    <t>3" SP-12.5 ASPHALT (STRUCTURAL) (TACK COAT)</t>
  </si>
  <si>
    <t>OVER EXCAVATE DRA BOTTOM &amp; REPLACE W/ SUITABLE MATERIAL (3 FEET OF DEPTH)</t>
  </si>
  <si>
    <t>REFLECTIVE PAVEMENT MARKERS (TEMPORARY)</t>
  </si>
  <si>
    <t>PAVEMENT MESSAGE "SCHOOL" TEMPORARY</t>
  </si>
  <si>
    <t>GENERAL/ ROADWAY</t>
  </si>
  <si>
    <t>STORM</t>
  </si>
  <si>
    <t>TRAFFIC</t>
  </si>
  <si>
    <t>TOTAL</t>
  </si>
  <si>
    <t>COST ESTIMATE</t>
  </si>
  <si>
    <t>PROJECT:</t>
  </si>
  <si>
    <t>SW 44TH AVENUE PHASE III</t>
  </si>
  <si>
    <t>DATE:</t>
  </si>
  <si>
    <t>ITEM</t>
  </si>
  <si>
    <t>ESTIMATED</t>
  </si>
  <si>
    <t>NO.</t>
  </si>
  <si>
    <t>QUANITY</t>
  </si>
  <si>
    <t xml:space="preserve"> </t>
  </si>
  <si>
    <t>1</t>
  </si>
  <si>
    <t>GENERAL CONSTRUCTION</t>
  </si>
  <si>
    <t>101-01</t>
  </si>
  <si>
    <t>120-02.03.02</t>
  </si>
  <si>
    <t>BACKFILL W/ OFF-SITE MATERIAL</t>
  </si>
  <si>
    <t>120-4.2</t>
  </si>
  <si>
    <t>REMOVE UNSUITABLE MATERIAL</t>
  </si>
  <si>
    <t>120-4.3</t>
  </si>
  <si>
    <t>REMOVE ROCK MATERIAL</t>
  </si>
  <si>
    <t>486.1</t>
  </si>
  <si>
    <t>WATER SYSTEM ASBUILT</t>
  </si>
  <si>
    <t>496.1</t>
  </si>
  <si>
    <t>SANITARY SEWER SYSTEM ASBUILT</t>
  </si>
  <si>
    <t>477.6.1.1</t>
  </si>
  <si>
    <t>CONCRETE ENCASEMENTS</t>
  </si>
  <si>
    <t>477.6.2.1</t>
  </si>
  <si>
    <t>CONCRETE THRUST BLOCKS</t>
  </si>
  <si>
    <t>477.6.4.1</t>
  </si>
  <si>
    <t>CONCRETE DRIVEWAYS R &amp; R</t>
  </si>
  <si>
    <t>477.6.13.1</t>
  </si>
  <si>
    <t>477.6.13.2</t>
  </si>
  <si>
    <t>477.6.15.1</t>
  </si>
  <si>
    <t>12" MEGA-LUG FITTING RESTRAINT</t>
  </si>
  <si>
    <t>477.6.15.2</t>
  </si>
  <si>
    <t>12" DIP PIPE JOINT RESTRAINT</t>
  </si>
  <si>
    <t>477.6.17.1</t>
  </si>
  <si>
    <t>16" MEGA LUG FITTING RESTRAINT</t>
  </si>
  <si>
    <t>477.6.17.2</t>
  </si>
  <si>
    <t>477.6.32.2</t>
  </si>
  <si>
    <t>8" PVC PIPE JOINT RESTRAINT</t>
  </si>
  <si>
    <t>477.6.34.2</t>
  </si>
  <si>
    <t>12" PVC PIPE JOINT RESTRAINT</t>
  </si>
  <si>
    <t>CHAIN LINK FENCING</t>
  </si>
  <si>
    <t>550.2.1</t>
  </si>
  <si>
    <t>CHAIN LINK FENCING R &amp; R</t>
  </si>
  <si>
    <t>550.2.2</t>
  </si>
  <si>
    <t>14' CHAIN LINK FENCE GATE</t>
  </si>
  <si>
    <t>550.2.6</t>
  </si>
  <si>
    <t>TEMPORARY CHAIN LINK FENCING</t>
  </si>
  <si>
    <t>570.3.1</t>
  </si>
  <si>
    <t>INSTALL #57 STONE AROUND LS</t>
  </si>
  <si>
    <t>GENERAL CONSTRUCTION SUBTOTAL</t>
  </si>
  <si>
    <t>487</t>
  </si>
  <si>
    <t>WATER SYSTEM</t>
  </si>
  <si>
    <t>487.01.01.01</t>
  </si>
  <si>
    <t>1" PVC PIPING</t>
  </si>
  <si>
    <t>487.01.01.03</t>
  </si>
  <si>
    <t>1" BACKFLOW PREVENTER</t>
  </si>
  <si>
    <t>487.01.01.12</t>
  </si>
  <si>
    <t>487.01.01.14</t>
  </si>
  <si>
    <t>487.01.02.07</t>
  </si>
  <si>
    <t>487.01.04.01</t>
  </si>
  <si>
    <t>1" PVC FITTINGS</t>
  </si>
  <si>
    <t>487.01.09.01</t>
  </si>
  <si>
    <t>487.01.09.02</t>
  </si>
  <si>
    <t>487.01.09.03</t>
  </si>
  <si>
    <t>487.01.09.05</t>
  </si>
  <si>
    <t>487.01.09.09</t>
  </si>
  <si>
    <t>8" X 16" DIP MJ TEE</t>
  </si>
  <si>
    <t>487.01.11.01</t>
  </si>
  <si>
    <t>12" DIP MJ 22.5 DEGREE BEND</t>
  </si>
  <si>
    <t>487.01.11.02</t>
  </si>
  <si>
    <t>487.01.11.03</t>
  </si>
  <si>
    <t>12" DIP MJ 90 DEGREE BEND</t>
  </si>
  <si>
    <t>487.01.11.05</t>
  </si>
  <si>
    <t>12" DIP MJ PLUG</t>
  </si>
  <si>
    <t>487.01.13.01</t>
  </si>
  <si>
    <t>16" DIP MJ 22.5 DEGREE BEND</t>
  </si>
  <si>
    <t>487.01.13.02</t>
  </si>
  <si>
    <t>487.01.13.03</t>
  </si>
  <si>
    <t>487.02.01.13</t>
  </si>
  <si>
    <t>8" GATE VALVE W/ SST STEM &amp; VALVE BOX</t>
  </si>
  <si>
    <t>487.02.04.01</t>
  </si>
  <si>
    <t>12" BUTTERFLY VALVE &amp; VALVE BOX</t>
  </si>
  <si>
    <t>487.02.04.03</t>
  </si>
  <si>
    <t>487.03.01.01</t>
  </si>
  <si>
    <t>FH ASSEMBLY ON 8" MAIN, TYPE A</t>
  </si>
  <si>
    <t>487.03.01.05</t>
  </si>
  <si>
    <t>FH ASSEMBLY ON 16" MAIN, TYPE A</t>
  </si>
  <si>
    <t>487.05.05.24</t>
  </si>
  <si>
    <t xml:space="preserve">8" TAP ON EXISTING 16" WATER MAIN W/VALVE &amp; SST STEM </t>
  </si>
  <si>
    <t>487.11.01.00</t>
  </si>
  <si>
    <t>CONNECT NEW 1" MAIN TO EX 1" MAIN</t>
  </si>
  <si>
    <t>487.11.04.02</t>
  </si>
  <si>
    <t>CONNECT NEW 8" MAIN TO EX 8" MAIN</t>
  </si>
  <si>
    <t>487.11.08.06</t>
  </si>
  <si>
    <t>CONNECT NEW 16" MAIN TO EX 16" MAIN</t>
  </si>
  <si>
    <t>487.12.01.01</t>
  </si>
  <si>
    <t>WATER SYSTEM SUBTOTAL</t>
  </si>
  <si>
    <t>497</t>
  </si>
  <si>
    <t>SANITARY SEWER SYSTEM</t>
  </si>
  <si>
    <t>497.01.01.01</t>
  </si>
  <si>
    <t xml:space="preserve"> 8" PVC, 0' - 6'</t>
  </si>
  <si>
    <t>497.01.01.02</t>
  </si>
  <si>
    <t xml:space="preserve"> 8" PVC, 6' - 12'</t>
  </si>
  <si>
    <t>497.01.01.03</t>
  </si>
  <si>
    <t xml:space="preserve"> 8" PVC, 12' - 18'</t>
  </si>
  <si>
    <t>497.01.02.02</t>
  </si>
  <si>
    <t xml:space="preserve"> 10" PVC, 6' - 12'</t>
  </si>
  <si>
    <t>497.01.03.02</t>
  </si>
  <si>
    <t xml:space="preserve"> 12" PVC, 6' - 12'</t>
  </si>
  <si>
    <t>497.01.03.03</t>
  </si>
  <si>
    <t xml:space="preserve"> 12" PVC, 12' - 18'</t>
  </si>
  <si>
    <t>497.01.03.04</t>
  </si>
  <si>
    <t xml:space="preserve"> 12" PVC, 18' - 24'</t>
  </si>
  <si>
    <t>497.10.01.02</t>
  </si>
  <si>
    <t>SEWER MANHOLE W/ EPOXY, 6' - 12'</t>
  </si>
  <si>
    <t>497.10.01.03</t>
  </si>
  <si>
    <t>SEWER MANHOLE W/ EPOXY, 12' - 18'</t>
  </si>
  <si>
    <t>497.10.01.04</t>
  </si>
  <si>
    <t>SEWER MANHOLE W/ EPOXY, 18' - 24'</t>
  </si>
  <si>
    <t>497.10.06.03</t>
  </si>
  <si>
    <t>REMOVE EXISTING 22" RING &amp; COVER &amp; REPLACE WITH</t>
  </si>
  <si>
    <t>22" HINGED RING &amp; COVER</t>
  </si>
  <si>
    <t>497.10.06.04</t>
  </si>
  <si>
    <t>REMOVE EXISTING 32" RING &amp; COVER &amp; REPLACE WITH</t>
  </si>
  <si>
    <t>32" HINGED RING &amp; COVER</t>
  </si>
  <si>
    <t>497.10.10.01</t>
  </si>
  <si>
    <t>RAISE EXISTING MANHOLE TO GRADE</t>
  </si>
  <si>
    <t>497.10.11.01</t>
  </si>
  <si>
    <t>R &amp; R INVERTS IN EXISTING MANHOLE</t>
  </si>
  <si>
    <t>497.10.20.01</t>
  </si>
  <si>
    <t xml:space="preserve"> 8" SEWER MANHOLE DROP CON, 0'-6'</t>
  </si>
  <si>
    <t>497.10.20.02</t>
  </si>
  <si>
    <t xml:space="preserve"> 8" SEWER MANHOLE DROP CON, 6'-12'</t>
  </si>
  <si>
    <t>497.10.20.20</t>
  </si>
  <si>
    <t xml:space="preserve"> 12" SEWER MANHOLE DROP CON, 0'-6'</t>
  </si>
  <si>
    <t>497.10.20.21</t>
  </si>
  <si>
    <t xml:space="preserve"> 12" SEWER MANHOLE DROP CON, 6'-12'</t>
  </si>
  <si>
    <t>497.10.40.10</t>
  </si>
  <si>
    <t>RESURFACE EXISTING MH INTERIOR, 4' DIA</t>
  </si>
  <si>
    <t>497.10.60.01</t>
  </si>
  <si>
    <t>CONNECT NEW 8" MAIN TO EX MANHOLE</t>
  </si>
  <si>
    <t>497.10.60.02</t>
  </si>
  <si>
    <t>CONNECT NEW 10" MAIN TO EX MANHOLE</t>
  </si>
  <si>
    <t>497.10.60.03</t>
  </si>
  <si>
    <t>CONNECT NEW 12" MAIN TO EX MANHOLE</t>
  </si>
  <si>
    <t>497.20.01.01</t>
  </si>
  <si>
    <t>497.20.01.08</t>
  </si>
  <si>
    <t>6" PVC SEWER SERVICE DROP CONNECTION, 12'-18'</t>
  </si>
  <si>
    <t>497.30.01.01</t>
  </si>
  <si>
    <t>497.30.01.02</t>
  </si>
  <si>
    <t>497.30.01.03</t>
  </si>
  <si>
    <t>TV INSPECTION - 12" MAIN</t>
  </si>
  <si>
    <t>497.30.02.01</t>
  </si>
  <si>
    <t>497.30.02.02</t>
  </si>
  <si>
    <t>HYDROSTATIC TESTING OF FORCEMAIN</t>
  </si>
  <si>
    <t>497.30.02.03</t>
  </si>
  <si>
    <t>497.50.01.00</t>
  </si>
  <si>
    <t>ABANDON SANITARY SEWER SERVICE</t>
  </si>
  <si>
    <t>497.50.01.01</t>
  </si>
  <si>
    <t>497.50.01.02</t>
  </si>
  <si>
    <t>ABANDON SEWER MANHOLE</t>
  </si>
  <si>
    <t>497.50.01.03</t>
  </si>
  <si>
    <t>497.50.01.05</t>
  </si>
  <si>
    <t>ABANDON &amp; REMOVE EXISTING BIOFILTER</t>
  </si>
  <si>
    <t>497.73.07.01</t>
  </si>
  <si>
    <t>BIOFILTER</t>
  </si>
  <si>
    <t>497.73.07.02</t>
  </si>
  <si>
    <t>8" SCH 80 PVC ODOR CONTROL PIPING</t>
  </si>
  <si>
    <t>497.74.03.01</t>
  </si>
  <si>
    <t>REMOVAL OF EXISTING PIPING &amp; FITTINGS</t>
  </si>
  <si>
    <t>497.80.04.01</t>
  </si>
  <si>
    <t>DIP FLANGED PIPING &amp; FITTINGS</t>
  </si>
  <si>
    <t>497.81.02.07</t>
  </si>
  <si>
    <t>18" FLANGED PLUG VALVE</t>
  </si>
  <si>
    <t>497.81.04.07</t>
  </si>
  <si>
    <t>18" FLANGED MAGMETER</t>
  </si>
  <si>
    <t>497.85.08.01</t>
  </si>
  <si>
    <t>CONNECT 18" FM TO EXISTING 18" FM</t>
  </si>
  <si>
    <t>497.80.01.03</t>
  </si>
  <si>
    <t>6" PVC FORCEMAIN</t>
  </si>
  <si>
    <t>497.80.07.02</t>
  </si>
  <si>
    <t>497.81.10.05</t>
  </si>
  <si>
    <t>AIR RELEASE VALVE REMOVAL &amp; REPLACEMENT</t>
  </si>
  <si>
    <t>497.85.01.03</t>
  </si>
  <si>
    <t>CONNECT 6" FORCEMAIN TO EX MANHOLE</t>
  </si>
  <si>
    <t>497.85.03.01</t>
  </si>
  <si>
    <t>CONNECT 6" FM TO EXISTING 6" FM</t>
  </si>
  <si>
    <t>SANITARY SEWER SYSTEM SUBTOTAL</t>
  </si>
  <si>
    <t>TOTAL ESTIMATE</t>
  </si>
  <si>
    <t>C:\engshare\EdEarnest\CostEstimates&amp;Bids\CostEstimates\CostEstimateSW44thAvePhaseIII.xls</t>
  </si>
  <si>
    <t>(08101) SW 44TH AVE. CONSTRUCTION - Phase III           Bid B-____</t>
  </si>
  <si>
    <t>GENERAL/ UTILITIES</t>
  </si>
  <si>
    <t>?</t>
  </si>
  <si>
    <t>MILLING</t>
  </si>
  <si>
    <t>STORM MANHOLE TYPE "J-7T" (6'-12')</t>
  </si>
  <si>
    <t>TYPE "B" STABILIZATION 12" LBR-40</t>
  </si>
  <si>
    <t>12" CMP</t>
  </si>
  <si>
    <t>430-17.02 ?</t>
  </si>
  <si>
    <t>425-02.02 ?</t>
  </si>
  <si>
    <t>425-02.04 ?</t>
  </si>
  <si>
    <t>48" RCP</t>
  </si>
  <si>
    <t>36" RCP</t>
  </si>
  <si>
    <t>MITERED END SECTION 36" RCP</t>
  </si>
  <si>
    <t xml:space="preserve">MITERED END SECTION 12" CMP </t>
  </si>
  <si>
    <t>SOD ROADWAY</t>
  </si>
  <si>
    <t>SPEED LIMIT 30 SIGN R2-1</t>
  </si>
  <si>
    <t>INFORMATION SIGN- SHELTER BUCKLE UP</t>
  </si>
  <si>
    <t>710-___.__</t>
  </si>
  <si>
    <t>SKIP STRIPE 6" WHITE 2'- 4' (TEMPORARY)- GROSS</t>
  </si>
  <si>
    <t>SKIP STRIPE 6" YELLOW 2'- 4' (TEMPORARY)- GROSS</t>
  </si>
  <si>
    <t>SKIP STRIPE 6" YELLOW 10'-30' (TEMPORARY)- GROSS</t>
  </si>
  <si>
    <t>R6-3 SIGN</t>
  </si>
  <si>
    <t>W3-3 SIGN</t>
  </si>
  <si>
    <t>OM1 A/G SIGN</t>
  </si>
  <si>
    <t>R3-5 SIGN</t>
  </si>
  <si>
    <t>R6-1 SIGN</t>
  </si>
  <si>
    <t>S4-5 SIGN</t>
  </si>
  <si>
    <t>R4-7 SIGN</t>
  </si>
  <si>
    <t>SOLID STRIPE 12" WHITE (TEMPORARY)</t>
  </si>
  <si>
    <t>SOLID STRIPE 18" WHITE (TEMPORARY)</t>
  </si>
  <si>
    <t>14"x23" RCP ELLIPTICAL</t>
  </si>
  <si>
    <t>430-17.06</t>
  </si>
  <si>
    <t>430-17.08</t>
  </si>
  <si>
    <t>430-17.09</t>
  </si>
  <si>
    <t>CURB INLET TYPE 6 (0'-6') W/ "J" BOTTOM</t>
  </si>
  <si>
    <t>REGULAR EXCAVATION DRA &amp; HAUL OFF</t>
  </si>
  <si>
    <t>CHAIN LINK FENCING 6' TYPE "B" (NEW)</t>
  </si>
  <si>
    <t>CHAIN LINK FENCING 6' TYPE "B" (RELOCATE)</t>
  </si>
  <si>
    <t>550-02.01</t>
  </si>
  <si>
    <t>550-02.02</t>
  </si>
  <si>
    <t>STORM MANHOLE TYPE "J-7T" (12'-18')</t>
  </si>
  <si>
    <t>SILT FENCE</t>
  </si>
  <si>
    <t>12' CHAIN LINK FENCE GATE</t>
  </si>
  <si>
    <t>GENERAL CONSTRUCTION &amp; RAILROAD TI SUB-TOTAL:</t>
  </si>
  <si>
    <t>Unit</t>
  </si>
  <si>
    <t>Qty</t>
  </si>
  <si>
    <t>Unit Cost</t>
  </si>
  <si>
    <t>Extended Cost</t>
  </si>
  <si>
    <t>Description</t>
  </si>
  <si>
    <t>Item</t>
  </si>
  <si>
    <t>W-99</t>
  </si>
  <si>
    <t>W-97</t>
  </si>
  <si>
    <t>W-98</t>
  </si>
  <si>
    <t>G-02</t>
  </si>
  <si>
    <t>G-01</t>
  </si>
  <si>
    <t>BONDS</t>
  </si>
  <si>
    <t>GROUTING OF 36" CASING</t>
  </si>
  <si>
    <t>CAVITY FILLING</t>
  </si>
  <si>
    <t>W-90</t>
  </si>
  <si>
    <t>W-91</t>
  </si>
  <si>
    <t>W-92</t>
  </si>
  <si>
    <t>W-93</t>
  </si>
  <si>
    <t>W-94</t>
  </si>
  <si>
    <t>W-95</t>
  </si>
  <si>
    <t>W-96</t>
  </si>
  <si>
    <t>MOBILIZATION &amp; GENERAL CONDITIONS</t>
  </si>
  <si>
    <t>GENERAL CONSTRUCTION SUB-TOTAL:</t>
  </si>
  <si>
    <t>DRILL 20" PILOT HOLE</t>
  </si>
  <si>
    <t>DRILL 26" HOLE, FURNISH &amp; INSTALL 20" CASING</t>
  </si>
  <si>
    <t>DRILL 32" HOLE, FURNISH &amp; INSTALL 26" CASING</t>
  </si>
  <si>
    <t>GROUTING OF 20" CASING</t>
  </si>
  <si>
    <t>GROUTING OF 26" CASING</t>
  </si>
  <si>
    <t>GEOPHYSICAL LOGGING / BACTERIA TEST</t>
  </si>
  <si>
    <t>WELL FLOW TEST</t>
  </si>
  <si>
    <t>UPPER FLORIDAN WELL DRILLING</t>
  </si>
  <si>
    <t>UPPER FLORIDAN WELL DRILLING SUB-TOTAL:</t>
  </si>
  <si>
    <t>DRILL 36" HOLE, FURNISH &amp; INSTALL 32" CASING</t>
  </si>
  <si>
    <t>Bidder name</t>
  </si>
  <si>
    <t>Bidder Location</t>
  </si>
  <si>
    <t>ENTER COMPANY NAME HERE</t>
  </si>
  <si>
    <t>ENTER OFFICE LOCATION HERE</t>
  </si>
  <si>
    <t>Exhibit B - PRICE PROPOSAL</t>
  </si>
  <si>
    <t>CONTRACT# CIP/220673</t>
  </si>
  <si>
    <t>Well Drilling WTP No.2-Upper Aquifier Well #11</t>
  </si>
  <si>
    <t>*TOTAL BID AMOUNT</t>
  </si>
  <si>
    <r>
      <t xml:space="preserve">* Enter </t>
    </r>
    <r>
      <rPr>
        <b/>
        <u/>
        <sz val="11"/>
        <color indexed="8"/>
        <rFont val="Malgun Gothic"/>
        <family val="2"/>
      </rPr>
      <t xml:space="preserve">TOTAL BID </t>
    </r>
    <r>
      <rPr>
        <b/>
        <sz val="11"/>
        <color indexed="8"/>
        <rFont val="Malgun Gothic"/>
        <family val="2"/>
      </rPr>
      <t xml:space="preserve">AMOUNT into Total Bid Amount Section on your electronic bid response.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</si>
</sst>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sz val="11"/>
      <color theme="1"/>
      <name val="Malgun Gothic"/>
      <family val="2"/>
    </font>
    <font>
      <b/>
      <sz val="14"/>
      <name val="Malgun Gothic"/>
      <family val="2"/>
    </font>
    <font>
      <sz val="11"/>
      <color rgb="FF006100"/>
      <name val="Calibri"/>
      <family val="2"/>
      <scheme val="minor"/>
    </font>
    <font>
      <b/>
      <sz val="12"/>
      <color theme="1"/>
      <name val="Malgun Gothic"/>
      <family val="2"/>
    </font>
    <font>
      <b/>
      <sz val="18"/>
      <color theme="0"/>
      <name val="Malgun Gothic"/>
      <family val="2"/>
    </font>
    <font>
      <b/>
      <sz val="16"/>
      <color theme="0"/>
      <name val="Malgun Gothic"/>
      <family val="2"/>
    </font>
    <font>
      <sz val="10.5"/>
      <color theme="1"/>
      <name val="Malgun Gothic"/>
      <family val="2"/>
    </font>
    <font>
      <b/>
      <sz val="14"/>
      <color rgb="FF0A9050"/>
      <name val="Malgun Gothic"/>
      <family val="2"/>
    </font>
    <font>
      <b/>
      <sz val="11"/>
      <color rgb="FF0A9050"/>
      <name val="Malgun Gothic"/>
      <family val="2"/>
    </font>
    <font>
      <sz val="18"/>
      <color theme="1"/>
      <name val="Malgun Gothic"/>
      <family val="2"/>
    </font>
    <font>
      <sz val="10"/>
      <name val="Malgun Gothic"/>
      <family val="2"/>
    </font>
    <font>
      <b/>
      <u/>
      <sz val="14"/>
      <name val="Malgun Gothic"/>
      <family val="2"/>
    </font>
    <font>
      <b/>
      <sz val="11"/>
      <name val="Malgun Gothic"/>
      <family val="2"/>
    </font>
    <font>
      <b/>
      <sz val="11"/>
      <color indexed="8"/>
      <name val="Malgun Gothic"/>
      <family val="2"/>
    </font>
    <font>
      <b/>
      <u/>
      <sz val="11"/>
      <color indexed="8"/>
      <name val="Malgun Gothic"/>
      <family val="2"/>
    </font>
    <font>
      <sz val="11"/>
      <color theme="0"/>
      <name val="Malgun Gothic"/>
      <family val="2"/>
    </font>
    <font>
      <sz val="14"/>
      <name val="Malgun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1" fillId="0" borderId="0"/>
    <xf numFmtId="0" fontId="22" fillId="2" borderId="0" applyNumberFormat="0" applyBorder="0" applyAlignment="0" applyProtection="0"/>
  </cellStyleXfs>
  <cellXfs count="171">
    <xf numFmtId="0" fontId="0" fillId="0" borderId="0" xfId="0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44" fontId="9" fillId="0" borderId="0" xfId="2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4" fontId="10" fillId="0" borderId="0" xfId="2" applyFont="1"/>
    <xf numFmtId="43" fontId="9" fillId="0" borderId="0" xfId="1" applyFont="1" applyBorder="1" applyAlignment="1">
      <alignment horizontal="center"/>
    </xf>
    <xf numFmtId="0" fontId="1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44" fontId="14" fillId="0" borderId="0" xfId="2" applyFont="1"/>
    <xf numFmtId="44" fontId="11" fillId="0" borderId="0" xfId="2" applyFont="1"/>
    <xf numFmtId="44" fontId="11" fillId="0" borderId="2" xfId="2" applyFont="1" applyBorder="1"/>
    <xf numFmtId="0" fontId="14" fillId="0" borderId="0" xfId="0" applyFont="1"/>
    <xf numFmtId="44" fontId="11" fillId="0" borderId="0" xfId="2" applyFont="1" applyAlignment="1">
      <alignment horizontal="right"/>
    </xf>
    <xf numFmtId="44" fontId="13" fillId="0" borderId="1" xfId="2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0" fillId="0" borderId="6" xfId="0" quotePrefix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4" xfId="0" applyBorder="1"/>
    <xf numFmtId="164" fontId="0" fillId="0" borderId="10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2" xfId="0" quotePrefix="1" applyBorder="1" applyAlignment="1">
      <alignment horizontal="left"/>
    </xf>
    <xf numFmtId="164" fontId="0" fillId="0" borderId="2" xfId="0" applyNumberFormat="1" applyBorder="1"/>
    <xf numFmtId="164" fontId="0" fillId="0" borderId="4" xfId="0" applyNumberFormat="1" applyBorder="1"/>
    <xf numFmtId="8" fontId="0" fillId="0" borderId="6" xfId="0" applyNumberFormat="1" applyBorder="1"/>
    <xf numFmtId="0" fontId="10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16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8" fontId="10" fillId="0" borderId="6" xfId="0" applyNumberFormat="1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164" fontId="10" fillId="0" borderId="6" xfId="0" applyNumberFormat="1" applyFont="1" applyBorder="1"/>
    <xf numFmtId="164" fontId="10" fillId="0" borderId="7" xfId="0" applyNumberFormat="1" applyFont="1" applyBorder="1"/>
    <xf numFmtId="164" fontId="11" fillId="0" borderId="0" xfId="2" applyNumberFormat="1" applyFont="1"/>
    <xf numFmtId="164" fontId="11" fillId="0" borderId="10" xfId="2" applyNumberFormat="1" applyFont="1" applyBorder="1"/>
    <xf numFmtId="43" fontId="5" fillId="0" borderId="1" xfId="1" applyBorder="1" applyAlignment="1">
      <alignment horizontal="center"/>
    </xf>
    <xf numFmtId="44" fontId="5" fillId="0" borderId="1" xfId="2" applyBorder="1" applyAlignment="1">
      <alignment horizontal="center"/>
    </xf>
    <xf numFmtId="43" fontId="5" fillId="0" borderId="0" xfId="1" applyAlignment="1">
      <alignment horizontal="center"/>
    </xf>
    <xf numFmtId="44" fontId="5" fillId="0" borderId="0" xfId="2"/>
    <xf numFmtId="44" fontId="5" fillId="0" borderId="0" xfId="2" applyFont="1"/>
    <xf numFmtId="43" fontId="5" fillId="0" borderId="0" xfId="1" applyFont="1" applyAlignment="1">
      <alignment horizontal="center"/>
    </xf>
    <xf numFmtId="44" fontId="5" fillId="0" borderId="2" xfId="2" applyFont="1" applyBorder="1"/>
    <xf numFmtId="44" fontId="5" fillId="0" borderId="0" xfId="2" applyFont="1" applyBorder="1"/>
    <xf numFmtId="43" fontId="5" fillId="0" borderId="0" xfId="1" applyBorder="1" applyAlignment="1">
      <alignment horizontal="center"/>
    </xf>
    <xf numFmtId="43" fontId="5" fillId="0" borderId="0" xfId="1" applyFill="1" applyAlignment="1">
      <alignment horizontal="center"/>
    </xf>
    <xf numFmtId="44" fontId="5" fillId="0" borderId="0" xfId="2" applyBorder="1"/>
    <xf numFmtId="44" fontId="5" fillId="0" borderId="0" xfId="2" applyAlignment="1">
      <alignment horizontal="center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/>
    </xf>
    <xf numFmtId="0" fontId="20" fillId="0" borderId="13" xfId="0" quotePrefix="1" applyFont="1" applyFill="1" applyBorder="1" applyAlignment="1">
      <alignment horizontal="left" vertical="top"/>
    </xf>
    <xf numFmtId="43" fontId="7" fillId="0" borderId="2" xfId="1" applyFont="1" applyBorder="1" applyAlignment="1">
      <alignment horizontal="center"/>
    </xf>
    <xf numFmtId="0" fontId="15" fillId="0" borderId="0" xfId="0" quotePrefix="1" applyFont="1" applyAlignment="1">
      <alignment horizontal="left"/>
    </xf>
    <xf numFmtId="0" fontId="0" fillId="0" borderId="0" xfId="0" applyAlignment="1"/>
    <xf numFmtId="0" fontId="26" fillId="0" borderId="1" xfId="0" applyFont="1" applyBorder="1" applyAlignment="1" applyProtection="1">
      <alignment horizontal="center" vertical="center"/>
      <protection locked="0"/>
    </xf>
    <xf numFmtId="0" fontId="27" fillId="6" borderId="1" xfId="16" applyFont="1" applyFill="1" applyBorder="1" applyAlignment="1" applyProtection="1">
      <alignment horizontal="center" vertical="center"/>
      <protection locked="0"/>
    </xf>
    <xf numFmtId="0" fontId="28" fillId="6" borderId="1" xfId="16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center" vertical="center"/>
    </xf>
    <xf numFmtId="4" fontId="30" fillId="0" borderId="0" xfId="1" applyNumberFormat="1" applyFont="1" applyAlignment="1">
      <alignment horizontal="right"/>
    </xf>
    <xf numFmtId="44" fontId="30" fillId="0" borderId="0" xfId="2" applyNumberFormat="1" applyFont="1" applyAlignment="1">
      <alignment horizontal="right"/>
    </xf>
    <xf numFmtId="0" fontId="35" fillId="0" borderId="0" xfId="0" applyFont="1"/>
    <xf numFmtId="0" fontId="36" fillId="0" borderId="0" xfId="0" applyFont="1"/>
    <xf numFmtId="0" fontId="29" fillId="0" borderId="0" xfId="0" applyFont="1" applyProtection="1"/>
    <xf numFmtId="0" fontId="24" fillId="3" borderId="9" xfId="0" applyFont="1" applyFill="1" applyBorder="1" applyAlignment="1" applyProtection="1">
      <alignment horizontal="left" vertical="center"/>
    </xf>
    <xf numFmtId="0" fontId="24" fillId="3" borderId="10" xfId="0" applyFont="1" applyFill="1" applyBorder="1" applyAlignment="1" applyProtection="1">
      <alignment horizontal="left" vertical="center"/>
    </xf>
    <xf numFmtId="0" fontId="25" fillId="3" borderId="5" xfId="0" applyFont="1" applyFill="1" applyBorder="1" applyAlignment="1" applyProtection="1">
      <alignment horizontal="right" vertical="center"/>
    </xf>
    <xf numFmtId="0" fontId="21" fillId="5" borderId="1" xfId="0" applyFont="1" applyFill="1" applyBorder="1" applyAlignment="1" applyProtection="1">
      <alignment horizontal="center" vertical="center"/>
    </xf>
    <xf numFmtId="0" fontId="23" fillId="5" borderId="27" xfId="0" applyFont="1" applyFill="1" applyBorder="1" applyAlignment="1" applyProtection="1">
      <alignment horizontal="left" vertical="center"/>
    </xf>
    <xf numFmtId="0" fontId="23" fillId="5" borderId="16" xfId="0" applyFont="1" applyFill="1" applyBorder="1" applyAlignment="1" applyProtection="1">
      <alignment horizontal="left" vertical="center"/>
    </xf>
    <xf numFmtId="0" fontId="23" fillId="5" borderId="22" xfId="0" applyFont="1" applyFill="1" applyBorder="1" applyAlignment="1" applyProtection="1">
      <alignment horizontal="left" vertical="center"/>
    </xf>
    <xf numFmtId="0" fontId="17" fillId="3" borderId="25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26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7" fillId="3" borderId="15" xfId="0" applyFont="1" applyFill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3" borderId="24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center" vertical="center" wrapText="1"/>
    </xf>
    <xf numFmtId="4" fontId="18" fillId="4" borderId="10" xfId="0" applyNumberFormat="1" applyFont="1" applyFill="1" applyBorder="1" applyAlignment="1" applyProtection="1">
      <alignment horizontal="right" wrapText="1"/>
    </xf>
    <xf numFmtId="44" fontId="17" fillId="4" borderId="10" xfId="0" applyNumberFormat="1" applyFont="1" applyFill="1" applyBorder="1" applyAlignment="1" applyProtection="1">
      <alignment horizontal="right"/>
    </xf>
    <xf numFmtId="44" fontId="17" fillId="4" borderId="21" xfId="0" applyNumberFormat="1" applyFont="1" applyFill="1" applyBorder="1" applyAlignment="1" applyProtection="1">
      <alignment horizontal="right"/>
    </xf>
    <xf numFmtId="164" fontId="20" fillId="0" borderId="1" xfId="0" applyNumberFormat="1" applyFont="1" applyFill="1" applyBorder="1" applyAlignment="1" applyProtection="1">
      <alignment vertical="top"/>
      <protection locked="0"/>
    </xf>
    <xf numFmtId="164" fontId="20" fillId="0" borderId="14" xfId="0" applyNumberFormat="1" applyFont="1" applyFill="1" applyBorder="1" applyAlignment="1" applyProtection="1">
      <alignment vertical="top"/>
    </xf>
    <xf numFmtId="0" fontId="32" fillId="4" borderId="15" xfId="0" applyFont="1" applyFill="1" applyBorder="1" applyAlignment="1" applyProtection="1">
      <alignment horizontal="right" vertical="center"/>
    </xf>
    <xf numFmtId="0" fontId="19" fillId="4" borderId="16" xfId="0" applyFont="1" applyFill="1" applyBorder="1" applyAlignment="1" applyProtection="1">
      <alignment vertical="center"/>
    </xf>
    <xf numFmtId="0" fontId="19" fillId="4" borderId="22" xfId="0" applyFont="1" applyFill="1" applyBorder="1" applyAlignment="1" applyProtection="1">
      <alignment vertical="center"/>
    </xf>
    <xf numFmtId="164" fontId="32" fillId="4" borderId="14" xfId="0" applyNumberFormat="1" applyFont="1" applyFill="1" applyBorder="1" applyAlignment="1" applyProtection="1">
      <alignment horizontal="right" vertical="center" wrapText="1"/>
    </xf>
    <xf numFmtId="0" fontId="18" fillId="5" borderId="17" xfId="0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 applyProtection="1">
      <alignment horizontal="center" vertical="center" wrapText="1"/>
    </xf>
    <xf numFmtId="4" fontId="18" fillId="5" borderId="10" xfId="0" applyNumberFormat="1" applyFont="1" applyFill="1" applyBorder="1" applyAlignment="1" applyProtection="1">
      <alignment horizontal="right" wrapText="1"/>
    </xf>
    <xf numFmtId="44" fontId="17" fillId="5" borderId="10" xfId="0" applyNumberFormat="1" applyFont="1" applyFill="1" applyBorder="1" applyAlignment="1" applyProtection="1">
      <alignment horizontal="right"/>
    </xf>
    <xf numFmtId="44" fontId="17" fillId="5" borderId="21" xfId="0" applyNumberFormat="1" applyFont="1" applyFill="1" applyBorder="1" applyAlignment="1" applyProtection="1">
      <alignment horizontal="right"/>
    </xf>
    <xf numFmtId="0" fontId="20" fillId="0" borderId="15" xfId="0" quotePrefix="1" applyFont="1" applyFill="1" applyBorder="1" applyAlignment="1" applyProtection="1">
      <alignment horizontal="left" vertical="top"/>
    </xf>
    <xf numFmtId="0" fontId="20" fillId="0" borderId="1" xfId="0" quotePrefix="1" applyFont="1" applyBorder="1" applyAlignment="1" applyProtection="1">
      <alignment horizontal="left"/>
    </xf>
    <xf numFmtId="0" fontId="20" fillId="0" borderId="1" xfId="0" applyFont="1" applyBorder="1" applyAlignment="1" applyProtection="1">
      <alignment horizontal="center"/>
    </xf>
    <xf numFmtId="0" fontId="20" fillId="0" borderId="1" xfId="0" applyFont="1" applyBorder="1" applyProtection="1"/>
    <xf numFmtId="0" fontId="20" fillId="0" borderId="1" xfId="0" applyFont="1" applyBorder="1" applyAlignment="1" applyProtection="1">
      <alignment horizontal="left"/>
    </xf>
    <xf numFmtId="0" fontId="32" fillId="5" borderId="17" xfId="0" applyFont="1" applyFill="1" applyBorder="1" applyAlignment="1" applyProtection="1">
      <alignment horizontal="right" vertical="center"/>
    </xf>
    <xf numFmtId="0" fontId="19" fillId="5" borderId="10" xfId="0" applyFont="1" applyFill="1" applyBorder="1" applyAlignment="1" applyProtection="1">
      <alignment vertical="center"/>
    </xf>
    <xf numFmtId="0" fontId="19" fillId="5" borderId="5" xfId="0" applyFont="1" applyFill="1" applyBorder="1" applyAlignment="1" applyProtection="1">
      <alignment vertical="center"/>
    </xf>
    <xf numFmtId="164" fontId="32" fillId="5" borderId="29" xfId="0" applyNumberFormat="1" applyFont="1" applyFill="1" applyBorder="1" applyAlignment="1" applyProtection="1">
      <alignment horizontal="right" vertical="center" wrapText="1"/>
    </xf>
    <xf numFmtId="0" fontId="36" fillId="5" borderId="18" xfId="0" applyFont="1" applyFill="1" applyBorder="1" applyProtection="1"/>
    <xf numFmtId="0" fontId="21" fillId="5" borderId="19" xfId="0" applyFont="1" applyFill="1" applyBorder="1" applyAlignment="1" applyProtection="1">
      <alignment horizontal="right"/>
    </xf>
    <xf numFmtId="0" fontId="21" fillId="5" borderId="20" xfId="0" applyFont="1" applyFill="1" applyBorder="1" applyAlignment="1" applyProtection="1">
      <alignment horizontal="right"/>
    </xf>
    <xf numFmtId="164" fontId="21" fillId="5" borderId="28" xfId="2" applyNumberFormat="1" applyFont="1" applyFill="1" applyBorder="1" applyAlignment="1" applyProtection="1">
      <alignment horizontal="right"/>
    </xf>
    <xf numFmtId="49" fontId="33" fillId="7" borderId="18" xfId="0" applyNumberFormat="1" applyFont="1" applyFill="1" applyBorder="1" applyAlignment="1" applyProtection="1">
      <alignment horizontal="center" vertical="center" wrapText="1"/>
    </xf>
    <xf numFmtId="4" fontId="33" fillId="7" borderId="19" xfId="0" applyNumberFormat="1" applyFont="1" applyFill="1" applyBorder="1" applyAlignment="1" applyProtection="1">
      <alignment horizontal="center" vertical="center" wrapText="1"/>
    </xf>
    <xf numFmtId="4" fontId="33" fillId="7" borderId="20" xfId="0" applyNumberFormat="1" applyFont="1" applyFill="1" applyBorder="1" applyAlignment="1" applyProtection="1">
      <alignment horizontal="center" vertical="center" wrapText="1"/>
    </xf>
    <xf numFmtId="164" fontId="20" fillId="0" borderId="1" xfId="0" applyNumberFormat="1" applyFont="1" applyBorder="1" applyProtection="1">
      <protection locked="0"/>
    </xf>
  </cellXfs>
  <cellStyles count="17">
    <cellStyle name="Comma" xfId="1" builtinId="3"/>
    <cellStyle name="Comma 2" xfId="4" xr:uid="{00000000-0005-0000-0000-000001000000}"/>
    <cellStyle name="Comma 3" xfId="12" xr:uid="{00000000-0005-0000-0000-000002000000}"/>
    <cellStyle name="Currency" xfId="2" builtinId="4"/>
    <cellStyle name="Currency 2" xfId="5" xr:uid="{00000000-0005-0000-0000-000004000000}"/>
    <cellStyle name="Currency 3" xfId="13" xr:uid="{00000000-0005-0000-0000-000005000000}"/>
    <cellStyle name="Good" xfId="16" builtinId="26"/>
    <cellStyle name="Normal" xfId="0" builtinId="0"/>
    <cellStyle name="Normal 2" xfId="6" xr:uid="{00000000-0005-0000-0000-000008000000}"/>
    <cellStyle name="Normal 2 2" xfId="9" xr:uid="{00000000-0005-0000-0000-000009000000}"/>
    <cellStyle name="Normal 3" xfId="7" xr:uid="{00000000-0005-0000-0000-00000A000000}"/>
    <cellStyle name="Normal 3 2" xfId="10" xr:uid="{00000000-0005-0000-0000-00000B000000}"/>
    <cellStyle name="Normal 4" xfId="8" xr:uid="{00000000-0005-0000-0000-00000C000000}"/>
    <cellStyle name="Normal 4 2" xfId="11" xr:uid="{00000000-0005-0000-0000-00000D000000}"/>
    <cellStyle name="Normal 5" xfId="3" xr:uid="{00000000-0005-0000-0000-00000E000000}"/>
    <cellStyle name="Normal 6" xfId="14" xr:uid="{00000000-0005-0000-0000-00000F000000}"/>
    <cellStyle name="Normal 7" xfId="15" xr:uid="{00000000-0005-0000-0000-000010000000}"/>
  </cellStyles>
  <dxfs count="0"/>
  <tableStyles count="0" defaultTableStyle="TableStyleMedium9" defaultPivotStyle="PivotStyleLight16"/>
  <colors>
    <mruColors>
      <color rgb="FFACD1D8"/>
      <color rgb="FF234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152401</xdr:rowOff>
    </xdr:from>
    <xdr:to>
      <xdr:col>0</xdr:col>
      <xdr:colOff>564969</xdr:colOff>
      <xdr:row>2</xdr:row>
      <xdr:rowOff>285750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714861-E96F-483D-AFBE-BBC1429DA2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81026"/>
          <a:ext cx="536394" cy="542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1"/>
  <sheetViews>
    <sheetView workbookViewId="0">
      <pane ySplit="2" topLeftCell="A201" activePane="bottomLeft" state="frozen"/>
      <selection pane="bottomLeft" activeCell="D62" sqref="D62"/>
    </sheetView>
  </sheetViews>
  <sheetFormatPr defaultRowHeight="12.75" x14ac:dyDescent="0.2"/>
  <cols>
    <col min="1" max="1" width="12.5703125" customWidth="1"/>
    <col min="2" max="2" width="53.140625" customWidth="1"/>
    <col min="3" max="3" width="8.85546875" style="3" customWidth="1"/>
    <col min="4" max="4" width="11.7109375" style="91" customWidth="1"/>
    <col min="5" max="5" width="13.42578125" style="92" customWidth="1"/>
    <col min="6" max="6" width="20.7109375" style="92" customWidth="1"/>
  </cols>
  <sheetData>
    <row r="1" spans="1:6" s="1" customFormat="1" ht="18" x14ac:dyDescent="0.25">
      <c r="A1" s="105" t="s">
        <v>375</v>
      </c>
      <c r="B1" s="105"/>
      <c r="C1" s="105"/>
      <c r="D1" s="105"/>
      <c r="E1" s="105"/>
      <c r="F1" s="105"/>
    </row>
    <row r="2" spans="1:6" x14ac:dyDescent="0.2">
      <c r="A2" s="2" t="s">
        <v>0</v>
      </c>
      <c r="B2" s="2" t="s">
        <v>1</v>
      </c>
      <c r="C2" s="2" t="s">
        <v>2</v>
      </c>
      <c r="D2" s="89" t="s">
        <v>3</v>
      </c>
      <c r="E2" s="90" t="s">
        <v>4</v>
      </c>
      <c r="F2" s="90" t="s">
        <v>5</v>
      </c>
    </row>
    <row r="3" spans="1:6" x14ac:dyDescent="0.2">
      <c r="B3" s="6" t="s">
        <v>6</v>
      </c>
      <c r="F3" s="93"/>
    </row>
    <row r="4" spans="1:6" x14ac:dyDescent="0.2">
      <c r="A4" t="s">
        <v>7</v>
      </c>
      <c r="B4" t="s">
        <v>8</v>
      </c>
      <c r="C4" s="3" t="s">
        <v>9</v>
      </c>
      <c r="D4" s="91">
        <v>1</v>
      </c>
      <c r="E4" s="92">
        <v>20000</v>
      </c>
      <c r="F4" s="93">
        <f>PRODUCT(D4:E4)</f>
        <v>20000</v>
      </c>
    </row>
    <row r="5" spans="1:6" x14ac:dyDescent="0.2">
      <c r="A5" t="s">
        <v>10</v>
      </c>
      <c r="B5" t="s">
        <v>11</v>
      </c>
      <c r="C5" s="3" t="s">
        <v>9</v>
      </c>
      <c r="D5" s="91">
        <v>1</v>
      </c>
      <c r="E5" s="92">
        <v>85850</v>
      </c>
      <c r="F5" s="93">
        <f>PRODUCT(D5:E5)</f>
        <v>85850</v>
      </c>
    </row>
    <row r="6" spans="1:6" ht="25.5" x14ac:dyDescent="0.2">
      <c r="A6" t="s">
        <v>12</v>
      </c>
      <c r="B6" s="5" t="s">
        <v>13</v>
      </c>
      <c r="C6" s="3" t="s">
        <v>9</v>
      </c>
      <c r="D6" s="91">
        <v>1</v>
      </c>
      <c r="E6" s="92">
        <v>50000</v>
      </c>
      <c r="F6" s="93">
        <v>15000</v>
      </c>
    </row>
    <row r="7" spans="1:6" x14ac:dyDescent="0.2">
      <c r="A7" t="s">
        <v>14</v>
      </c>
      <c r="B7" t="s">
        <v>15</v>
      </c>
      <c r="C7" s="3" t="s">
        <v>16</v>
      </c>
      <c r="D7" s="91">
        <v>12000</v>
      </c>
      <c r="E7" s="93">
        <v>2</v>
      </c>
      <c r="F7" s="93">
        <f>PRODUCT(D7:E7)</f>
        <v>24000</v>
      </c>
    </row>
    <row r="8" spans="1:6" x14ac:dyDescent="0.2">
      <c r="A8" t="s">
        <v>17</v>
      </c>
      <c r="B8" s="4" t="s">
        <v>18</v>
      </c>
      <c r="C8" s="3" t="s">
        <v>9</v>
      </c>
      <c r="D8" s="91">
        <v>1</v>
      </c>
      <c r="E8" s="92">
        <v>100000</v>
      </c>
      <c r="F8" s="93">
        <f>PRODUCT(D8:E8)</f>
        <v>100000</v>
      </c>
    </row>
    <row r="9" spans="1:6" x14ac:dyDescent="0.2">
      <c r="A9" t="s">
        <v>20</v>
      </c>
      <c r="B9" t="s">
        <v>21</v>
      </c>
      <c r="C9" s="3" t="s">
        <v>9</v>
      </c>
      <c r="D9" s="91">
        <v>1</v>
      </c>
      <c r="E9" s="92">
        <v>60000</v>
      </c>
      <c r="F9" s="93">
        <f>PRODUCT(D9:E9)</f>
        <v>60000</v>
      </c>
    </row>
    <row r="10" spans="1:6" ht="25.5" x14ac:dyDescent="0.2">
      <c r="A10" t="s">
        <v>22</v>
      </c>
      <c r="B10" s="5" t="s">
        <v>23</v>
      </c>
      <c r="C10" s="3" t="s">
        <v>9</v>
      </c>
      <c r="D10" s="91">
        <v>1</v>
      </c>
      <c r="E10" s="92">
        <v>25000</v>
      </c>
      <c r="F10" s="95">
        <f>PRODUCT(D10:E10)</f>
        <v>25000</v>
      </c>
    </row>
    <row r="11" spans="1:6" x14ac:dyDescent="0.2">
      <c r="E11" s="93"/>
    </row>
    <row r="12" spans="1:6" x14ac:dyDescent="0.2">
      <c r="B12" s="6" t="s">
        <v>26</v>
      </c>
    </row>
    <row r="13" spans="1:6" x14ac:dyDescent="0.2">
      <c r="A13" t="s">
        <v>27</v>
      </c>
      <c r="B13" t="s">
        <v>28</v>
      </c>
      <c r="C13" s="3" t="s">
        <v>29</v>
      </c>
      <c r="D13" s="91">
        <v>878.71</v>
      </c>
      <c r="E13" s="92">
        <v>3</v>
      </c>
      <c r="F13" s="96">
        <f>PRODUCT(D13:E13)</f>
        <v>2636.13</v>
      </c>
    </row>
    <row r="14" spans="1:6" x14ac:dyDescent="0.2">
      <c r="A14" t="s">
        <v>174</v>
      </c>
      <c r="B14" t="s">
        <v>175</v>
      </c>
      <c r="C14" s="3" t="s">
        <v>9</v>
      </c>
      <c r="D14" s="91">
        <v>1</v>
      </c>
      <c r="E14" s="92">
        <v>25000</v>
      </c>
      <c r="F14" s="96">
        <f>PRODUCT(D14:E14)</f>
        <v>25000</v>
      </c>
    </row>
    <row r="15" spans="1:6" ht="25.5" x14ac:dyDescent="0.2">
      <c r="A15" t="s">
        <v>30</v>
      </c>
      <c r="B15" s="5" t="s">
        <v>31</v>
      </c>
      <c r="C15" s="3" t="s">
        <v>29</v>
      </c>
      <c r="D15" s="91">
        <v>4110</v>
      </c>
      <c r="E15" s="92">
        <v>0</v>
      </c>
      <c r="F15" s="96">
        <f>PRODUCT(D15:E15)</f>
        <v>0</v>
      </c>
    </row>
    <row r="16" spans="1:6" x14ac:dyDescent="0.2">
      <c r="A16" t="s">
        <v>32</v>
      </c>
      <c r="B16" t="s">
        <v>380</v>
      </c>
      <c r="C16" s="3" t="s">
        <v>25</v>
      </c>
      <c r="D16" s="91">
        <v>42973</v>
      </c>
      <c r="E16" s="92">
        <v>4.5</v>
      </c>
      <c r="F16" s="96">
        <f>PRODUCT(D16:E16)</f>
        <v>193378.5</v>
      </c>
    </row>
    <row r="17" spans="1:6" x14ac:dyDescent="0.2">
      <c r="A17" t="s">
        <v>33</v>
      </c>
      <c r="B17" t="s">
        <v>169</v>
      </c>
      <c r="C17" s="3" t="s">
        <v>25</v>
      </c>
      <c r="D17" s="91">
        <v>35811</v>
      </c>
      <c r="E17" s="92">
        <v>7.25</v>
      </c>
      <c r="F17" s="96">
        <f>PRODUCT(D17:E17)</f>
        <v>259629.75</v>
      </c>
    </row>
    <row r="18" spans="1:6" x14ac:dyDescent="0.2">
      <c r="B18" t="s">
        <v>378</v>
      </c>
      <c r="C18" s="3" t="s">
        <v>25</v>
      </c>
      <c r="D18" s="91">
        <v>480</v>
      </c>
      <c r="F18" s="96"/>
    </row>
    <row r="19" spans="1:6" x14ac:dyDescent="0.2">
      <c r="A19" t="s">
        <v>34</v>
      </c>
      <c r="B19" s="4" t="s">
        <v>176</v>
      </c>
      <c r="C19" s="3" t="s">
        <v>25</v>
      </c>
      <c r="D19" s="91">
        <v>35811</v>
      </c>
      <c r="E19" s="92">
        <v>11</v>
      </c>
      <c r="F19" s="96">
        <f t="shared" ref="F19:F28" si="0">PRODUCT(D19:E19)</f>
        <v>393921</v>
      </c>
    </row>
    <row r="20" spans="1:6" x14ac:dyDescent="0.2">
      <c r="A20" t="s">
        <v>35</v>
      </c>
      <c r="B20" s="12" t="s">
        <v>96</v>
      </c>
      <c r="C20" s="3" t="s">
        <v>25</v>
      </c>
      <c r="D20" s="91">
        <v>36291</v>
      </c>
      <c r="E20" s="92">
        <v>5</v>
      </c>
      <c r="F20" s="96">
        <f t="shared" si="0"/>
        <v>181455</v>
      </c>
    </row>
    <row r="21" spans="1:6" x14ac:dyDescent="0.2">
      <c r="A21" t="s">
        <v>36</v>
      </c>
      <c r="B21" t="s">
        <v>97</v>
      </c>
      <c r="C21" s="3" t="s">
        <v>25</v>
      </c>
      <c r="D21" s="91">
        <v>4919</v>
      </c>
      <c r="E21" s="92">
        <v>12</v>
      </c>
      <c r="F21" s="96">
        <f t="shared" si="0"/>
        <v>59028</v>
      </c>
    </row>
    <row r="22" spans="1:6" x14ac:dyDescent="0.2">
      <c r="A22" t="s">
        <v>24</v>
      </c>
      <c r="B22" t="s">
        <v>389</v>
      </c>
      <c r="C22" s="3" t="s">
        <v>25</v>
      </c>
      <c r="D22" s="91">
        <v>17094</v>
      </c>
      <c r="E22" s="92">
        <v>2</v>
      </c>
      <c r="F22" s="96">
        <f t="shared" si="0"/>
        <v>34188</v>
      </c>
    </row>
    <row r="23" spans="1:6" x14ac:dyDescent="0.2">
      <c r="A23" t="s">
        <v>37</v>
      </c>
      <c r="B23" t="s">
        <v>38</v>
      </c>
      <c r="C23" s="3" t="s">
        <v>16</v>
      </c>
      <c r="D23" s="91">
        <v>10809</v>
      </c>
      <c r="E23" s="93">
        <v>10</v>
      </c>
      <c r="F23" s="96">
        <f t="shared" si="0"/>
        <v>108090</v>
      </c>
    </row>
    <row r="24" spans="1:6" x14ac:dyDescent="0.2">
      <c r="A24" t="s">
        <v>145</v>
      </c>
      <c r="B24" t="s">
        <v>146</v>
      </c>
      <c r="C24" s="3" t="s">
        <v>16</v>
      </c>
      <c r="D24" s="91">
        <v>5251</v>
      </c>
      <c r="E24" s="93">
        <v>12</v>
      </c>
      <c r="F24" s="96">
        <f t="shared" si="0"/>
        <v>63012</v>
      </c>
    </row>
    <row r="25" spans="1:6" x14ac:dyDescent="0.2">
      <c r="A25" t="s">
        <v>39</v>
      </c>
      <c r="B25" t="s">
        <v>40</v>
      </c>
      <c r="C25" s="3" t="s">
        <v>25</v>
      </c>
      <c r="D25" s="91">
        <v>5301</v>
      </c>
      <c r="E25" s="92">
        <v>27</v>
      </c>
      <c r="F25" s="96">
        <f t="shared" si="0"/>
        <v>143127</v>
      </c>
    </row>
    <row r="26" spans="1:6" ht="25.5" x14ac:dyDescent="0.2">
      <c r="A26" t="s">
        <v>141</v>
      </c>
      <c r="B26" s="5" t="s">
        <v>140</v>
      </c>
      <c r="C26" s="3" t="s">
        <v>19</v>
      </c>
      <c r="D26" s="91">
        <v>11</v>
      </c>
      <c r="E26" s="92">
        <v>1700</v>
      </c>
      <c r="F26" s="96">
        <f t="shared" si="0"/>
        <v>18700</v>
      </c>
    </row>
    <row r="27" spans="1:6" ht="25.5" x14ac:dyDescent="0.2">
      <c r="A27" t="s">
        <v>143</v>
      </c>
      <c r="B27" s="5" t="s">
        <v>144</v>
      </c>
      <c r="C27" s="3" t="s">
        <v>19</v>
      </c>
      <c r="D27" s="91">
        <v>2</v>
      </c>
      <c r="E27" s="92">
        <v>2500</v>
      </c>
      <c r="F27" s="96">
        <f t="shared" si="0"/>
        <v>5000</v>
      </c>
    </row>
    <row r="28" spans="1:6" ht="25.5" x14ac:dyDescent="0.2">
      <c r="A28" t="s">
        <v>139</v>
      </c>
      <c r="B28" s="12" t="s">
        <v>142</v>
      </c>
      <c r="C28" s="3" t="s">
        <v>25</v>
      </c>
      <c r="D28" s="97">
        <v>949</v>
      </c>
      <c r="E28" s="92">
        <v>37</v>
      </c>
      <c r="F28" s="96">
        <f t="shared" si="0"/>
        <v>35113</v>
      </c>
    </row>
    <row r="29" spans="1:6" x14ac:dyDescent="0.2">
      <c r="B29" s="7" t="s">
        <v>41</v>
      </c>
      <c r="C29" s="8"/>
      <c r="D29" s="9"/>
      <c r="F29" s="17">
        <f>SUM(F4:F28)</f>
        <v>1852128.38</v>
      </c>
    </row>
    <row r="31" spans="1:6" x14ac:dyDescent="0.2">
      <c r="B31" s="6" t="s">
        <v>42</v>
      </c>
    </row>
    <row r="32" spans="1:6" x14ac:dyDescent="0.2">
      <c r="A32" t="s">
        <v>43</v>
      </c>
      <c r="B32" t="s">
        <v>44</v>
      </c>
      <c r="C32" s="3" t="s">
        <v>29</v>
      </c>
      <c r="D32" s="91">
        <v>5500</v>
      </c>
      <c r="E32" s="92">
        <v>5</v>
      </c>
      <c r="F32" s="96">
        <f t="shared" ref="F32:F55" si="1">PRODUCT(D32:E32)</f>
        <v>27500</v>
      </c>
    </row>
    <row r="33" spans="1:6" x14ac:dyDescent="0.2">
      <c r="A33" t="s">
        <v>110</v>
      </c>
      <c r="B33" t="s">
        <v>111</v>
      </c>
      <c r="C33" s="3" t="s">
        <v>29</v>
      </c>
      <c r="D33" s="94">
        <v>2000</v>
      </c>
      <c r="E33" s="92">
        <v>10</v>
      </c>
      <c r="F33" s="96">
        <f t="shared" si="1"/>
        <v>20000</v>
      </c>
    </row>
    <row r="34" spans="1:6" x14ac:dyDescent="0.2">
      <c r="A34" t="s">
        <v>112</v>
      </c>
      <c r="B34" t="s">
        <v>45</v>
      </c>
      <c r="C34" s="3" t="s">
        <v>29</v>
      </c>
      <c r="D34" s="91">
        <v>5500</v>
      </c>
      <c r="E34" s="92">
        <v>8</v>
      </c>
      <c r="F34" s="96">
        <f t="shared" si="1"/>
        <v>44000</v>
      </c>
    </row>
    <row r="35" spans="1:6" x14ac:dyDescent="0.2">
      <c r="A35" t="s">
        <v>86</v>
      </c>
      <c r="B35" s="13" t="s">
        <v>90</v>
      </c>
      <c r="C35" s="3" t="s">
        <v>19</v>
      </c>
      <c r="D35" s="94">
        <v>5</v>
      </c>
      <c r="E35" s="92">
        <v>2000</v>
      </c>
      <c r="F35" s="96">
        <f t="shared" si="1"/>
        <v>10000</v>
      </c>
    </row>
    <row r="36" spans="1:6" x14ac:dyDescent="0.2">
      <c r="A36" s="13" t="s">
        <v>87</v>
      </c>
      <c r="B36" t="s">
        <v>147</v>
      </c>
      <c r="C36" s="3" t="s">
        <v>19</v>
      </c>
      <c r="D36" s="98">
        <v>8</v>
      </c>
      <c r="E36" s="92">
        <v>3800</v>
      </c>
      <c r="F36" s="96">
        <f t="shared" si="1"/>
        <v>30400</v>
      </c>
    </row>
    <row r="37" spans="1:6" x14ac:dyDescent="0.2">
      <c r="A37" s="13" t="s">
        <v>91</v>
      </c>
      <c r="B37" t="s">
        <v>148</v>
      </c>
      <c r="C37" s="3" t="s">
        <v>19</v>
      </c>
      <c r="D37" s="98">
        <v>12</v>
      </c>
      <c r="E37" s="92">
        <v>4000</v>
      </c>
      <c r="F37" s="96">
        <f t="shared" si="1"/>
        <v>48000</v>
      </c>
    </row>
    <row r="38" spans="1:6" x14ac:dyDescent="0.2">
      <c r="A38" s="13" t="s">
        <v>92</v>
      </c>
      <c r="B38" t="s">
        <v>149</v>
      </c>
      <c r="C38" s="3" t="s">
        <v>19</v>
      </c>
      <c r="D38" s="98">
        <v>3</v>
      </c>
      <c r="E38" s="92">
        <v>4000</v>
      </c>
      <c r="F38" s="96">
        <f t="shared" si="1"/>
        <v>12000</v>
      </c>
    </row>
    <row r="39" spans="1:6" x14ac:dyDescent="0.2">
      <c r="A39" s="13" t="s">
        <v>93</v>
      </c>
      <c r="B39" t="s">
        <v>409</v>
      </c>
      <c r="C39" s="3" t="s">
        <v>19</v>
      </c>
      <c r="D39" s="98">
        <v>1</v>
      </c>
      <c r="E39" s="92">
        <v>5300</v>
      </c>
      <c r="F39" s="96">
        <f t="shared" si="1"/>
        <v>5300</v>
      </c>
    </row>
    <row r="40" spans="1:6" x14ac:dyDescent="0.2">
      <c r="A40" s="13" t="s">
        <v>383</v>
      </c>
      <c r="B40" t="s">
        <v>379</v>
      </c>
      <c r="C40" s="3" t="s">
        <v>19</v>
      </c>
      <c r="D40" s="98">
        <v>2</v>
      </c>
      <c r="E40" s="92">
        <v>3800</v>
      </c>
      <c r="F40" s="96">
        <f t="shared" si="1"/>
        <v>7600</v>
      </c>
    </row>
    <row r="41" spans="1:6" x14ac:dyDescent="0.2">
      <c r="A41" s="13" t="s">
        <v>384</v>
      </c>
      <c r="B41" t="s">
        <v>415</v>
      </c>
      <c r="C41" s="3" t="s">
        <v>19</v>
      </c>
      <c r="D41" s="98">
        <v>1</v>
      </c>
      <c r="E41" s="92">
        <v>4500</v>
      </c>
      <c r="F41" s="96">
        <f t="shared" si="1"/>
        <v>4500</v>
      </c>
    </row>
    <row r="42" spans="1:6" x14ac:dyDescent="0.2">
      <c r="A42" s="13" t="s">
        <v>150</v>
      </c>
      <c r="B42" t="s">
        <v>151</v>
      </c>
      <c r="C42" s="3" t="s">
        <v>19</v>
      </c>
      <c r="D42" s="98">
        <v>4</v>
      </c>
      <c r="E42" s="92">
        <v>600</v>
      </c>
      <c r="F42" s="96">
        <f t="shared" si="1"/>
        <v>2400</v>
      </c>
    </row>
    <row r="43" spans="1:6" ht="25.5" x14ac:dyDescent="0.2">
      <c r="A43" s="13" t="s">
        <v>88</v>
      </c>
      <c r="B43" s="5" t="s">
        <v>171</v>
      </c>
      <c r="C43" s="3" t="s">
        <v>9</v>
      </c>
      <c r="D43" s="98">
        <v>1</v>
      </c>
      <c r="E43" s="92">
        <v>10000</v>
      </c>
      <c r="F43" s="96">
        <f t="shared" si="1"/>
        <v>10000</v>
      </c>
    </row>
    <row r="44" spans="1:6" x14ac:dyDescent="0.2">
      <c r="A44" s="13" t="s">
        <v>382</v>
      </c>
      <c r="B44" t="s">
        <v>381</v>
      </c>
      <c r="C44" s="3" t="s">
        <v>16</v>
      </c>
      <c r="D44" s="98">
        <v>54</v>
      </c>
      <c r="E44" s="92">
        <v>30</v>
      </c>
      <c r="F44" s="96">
        <f t="shared" si="1"/>
        <v>1620</v>
      </c>
    </row>
    <row r="45" spans="1:6" x14ac:dyDescent="0.2">
      <c r="A45" t="s">
        <v>109</v>
      </c>
      <c r="B45" t="s">
        <v>46</v>
      </c>
      <c r="C45" s="3" t="s">
        <v>16</v>
      </c>
      <c r="D45" s="98">
        <v>1701</v>
      </c>
      <c r="E45" s="92">
        <v>42</v>
      </c>
      <c r="F45" s="96">
        <f t="shared" si="1"/>
        <v>71442</v>
      </c>
    </row>
    <row r="46" spans="1:6" x14ac:dyDescent="0.2">
      <c r="A46" t="s">
        <v>47</v>
      </c>
      <c r="B46" t="s">
        <v>48</v>
      </c>
      <c r="C46" s="3" t="s">
        <v>16</v>
      </c>
      <c r="D46" s="98">
        <v>1425</v>
      </c>
      <c r="E46" s="92">
        <v>58</v>
      </c>
      <c r="F46" s="96">
        <f t="shared" si="1"/>
        <v>82650</v>
      </c>
    </row>
    <row r="47" spans="1:6" x14ac:dyDescent="0.2">
      <c r="A47" t="s">
        <v>49</v>
      </c>
      <c r="B47" t="s">
        <v>50</v>
      </c>
      <c r="C47" s="3" t="s">
        <v>16</v>
      </c>
      <c r="D47" s="98">
        <v>764</v>
      </c>
      <c r="E47" s="92">
        <v>75</v>
      </c>
      <c r="F47" s="96">
        <f t="shared" si="1"/>
        <v>57300</v>
      </c>
    </row>
    <row r="48" spans="1:6" x14ac:dyDescent="0.2">
      <c r="A48" s="13" t="s">
        <v>406</v>
      </c>
      <c r="B48" t="s">
        <v>386</v>
      </c>
      <c r="C48" s="3" t="s">
        <v>16</v>
      </c>
      <c r="D48" s="98">
        <v>325</v>
      </c>
      <c r="E48" s="92">
        <v>135</v>
      </c>
      <c r="F48" s="96">
        <f t="shared" si="1"/>
        <v>43875</v>
      </c>
    </row>
    <row r="49" spans="1:6" x14ac:dyDescent="0.2">
      <c r="A49" s="13" t="s">
        <v>51</v>
      </c>
      <c r="B49" t="s">
        <v>385</v>
      </c>
      <c r="C49" s="3" t="s">
        <v>16</v>
      </c>
      <c r="D49" s="98">
        <v>347.5</v>
      </c>
      <c r="E49" s="92">
        <v>130</v>
      </c>
      <c r="F49" s="96">
        <f t="shared" si="1"/>
        <v>45175</v>
      </c>
    </row>
    <row r="50" spans="1:6" x14ac:dyDescent="0.2">
      <c r="A50" t="s">
        <v>407</v>
      </c>
      <c r="B50" t="s">
        <v>405</v>
      </c>
      <c r="C50" s="3" t="s">
        <v>16</v>
      </c>
      <c r="D50" s="98">
        <v>861</v>
      </c>
      <c r="E50" s="92">
        <v>115</v>
      </c>
      <c r="F50" s="96">
        <f>PRODUCT(D50:E50)</f>
        <v>99015</v>
      </c>
    </row>
    <row r="51" spans="1:6" x14ac:dyDescent="0.2">
      <c r="A51" t="s">
        <v>408</v>
      </c>
      <c r="B51" t="s">
        <v>52</v>
      </c>
      <c r="C51" s="3" t="s">
        <v>16</v>
      </c>
      <c r="D51" s="98">
        <v>149</v>
      </c>
      <c r="E51" s="92">
        <v>115</v>
      </c>
      <c r="F51" s="96">
        <f t="shared" si="1"/>
        <v>17135</v>
      </c>
    </row>
    <row r="52" spans="1:6" x14ac:dyDescent="0.2">
      <c r="A52" s="13" t="s">
        <v>94</v>
      </c>
      <c r="B52" t="s">
        <v>388</v>
      </c>
      <c r="C52" s="3" t="s">
        <v>19</v>
      </c>
      <c r="D52" s="91">
        <v>1</v>
      </c>
      <c r="E52" s="92">
        <v>1200</v>
      </c>
      <c r="F52" s="96">
        <f t="shared" si="1"/>
        <v>1200</v>
      </c>
    </row>
    <row r="53" spans="1:6" x14ac:dyDescent="0.2">
      <c r="A53" s="13" t="s">
        <v>95</v>
      </c>
      <c r="B53" t="s">
        <v>387</v>
      </c>
      <c r="C53" s="3" t="s">
        <v>19</v>
      </c>
      <c r="D53" s="91">
        <v>2</v>
      </c>
      <c r="E53" s="92">
        <v>3200</v>
      </c>
      <c r="F53" s="96">
        <f t="shared" si="1"/>
        <v>6400</v>
      </c>
    </row>
    <row r="54" spans="1:6" x14ac:dyDescent="0.2">
      <c r="A54" t="s">
        <v>53</v>
      </c>
      <c r="B54" s="13" t="s">
        <v>89</v>
      </c>
      <c r="C54" s="3" t="s">
        <v>25</v>
      </c>
      <c r="D54" s="18">
        <v>115</v>
      </c>
      <c r="E54" s="99">
        <v>55</v>
      </c>
      <c r="F54" s="96">
        <f t="shared" si="1"/>
        <v>6325</v>
      </c>
    </row>
    <row r="55" spans="1:6" x14ac:dyDescent="0.2">
      <c r="B55" s="13" t="s">
        <v>416</v>
      </c>
      <c r="C55" s="3" t="s">
        <v>16</v>
      </c>
      <c r="D55" s="18">
        <v>12000</v>
      </c>
      <c r="E55" s="99">
        <v>1.5</v>
      </c>
      <c r="F55" s="95">
        <f t="shared" si="1"/>
        <v>18000</v>
      </c>
    </row>
    <row r="56" spans="1:6" x14ac:dyDescent="0.2">
      <c r="B56" s="10" t="s">
        <v>57</v>
      </c>
      <c r="F56" s="17">
        <f>SUM(F32:F54)</f>
        <v>653837</v>
      </c>
    </row>
    <row r="59" spans="1:6" x14ac:dyDescent="0.2">
      <c r="B59" s="6" t="s">
        <v>172</v>
      </c>
    </row>
    <row r="60" spans="1:6" x14ac:dyDescent="0.2">
      <c r="A60" t="s">
        <v>54</v>
      </c>
      <c r="B60" t="s">
        <v>410</v>
      </c>
      <c r="C60" s="3" t="s">
        <v>29</v>
      </c>
      <c r="D60" s="91">
        <v>56901</v>
      </c>
      <c r="E60" s="92">
        <v>2.5</v>
      </c>
      <c r="F60" s="96">
        <f>PRODUCT(D60:E60)</f>
        <v>142252.5</v>
      </c>
    </row>
    <row r="61" spans="1:6" ht="25.5" x14ac:dyDescent="0.2">
      <c r="A61" s="13" t="s">
        <v>59</v>
      </c>
      <c r="B61" s="5" t="s">
        <v>177</v>
      </c>
      <c r="C61" s="3" t="s">
        <v>29</v>
      </c>
      <c r="D61" s="94" t="s">
        <v>377</v>
      </c>
      <c r="E61" s="92">
        <v>8</v>
      </c>
      <c r="F61" s="96">
        <f>PRODUCT(D61:E61)</f>
        <v>8</v>
      </c>
    </row>
    <row r="62" spans="1:6" x14ac:dyDescent="0.2">
      <c r="A62" t="s">
        <v>413</v>
      </c>
      <c r="B62" t="s">
        <v>411</v>
      </c>
      <c r="C62" s="3" t="s">
        <v>16</v>
      </c>
      <c r="D62" s="91">
        <v>2394</v>
      </c>
      <c r="E62" s="92">
        <v>15</v>
      </c>
      <c r="F62" s="96">
        <f>PRODUCT(D62:E62)</f>
        <v>35910</v>
      </c>
    </row>
    <row r="63" spans="1:6" x14ac:dyDescent="0.2">
      <c r="A63" s="38"/>
      <c r="B63" s="39" t="s">
        <v>417</v>
      </c>
      <c r="C63" s="40" t="s">
        <v>19</v>
      </c>
      <c r="D63" s="39">
        <v>3</v>
      </c>
      <c r="E63" s="41">
        <v>2000</v>
      </c>
      <c r="F63" s="41">
        <f>PRODUCT(D63,E63)</f>
        <v>6000</v>
      </c>
    </row>
    <row r="64" spans="1:6" x14ac:dyDescent="0.2">
      <c r="A64" t="s">
        <v>414</v>
      </c>
      <c r="B64" t="s">
        <v>412</v>
      </c>
      <c r="C64" s="3" t="s">
        <v>16</v>
      </c>
      <c r="D64" s="91">
        <v>1173</v>
      </c>
      <c r="E64" s="92">
        <v>7</v>
      </c>
      <c r="F64" s="96">
        <f>PRODUCT(D64:E64)</f>
        <v>8211</v>
      </c>
    </row>
    <row r="65" spans="1:6" x14ac:dyDescent="0.2">
      <c r="A65" t="s">
        <v>55</v>
      </c>
      <c r="B65" t="s">
        <v>56</v>
      </c>
      <c r="C65" s="3" t="s">
        <v>25</v>
      </c>
      <c r="D65" s="97">
        <v>14407</v>
      </c>
      <c r="E65" s="92">
        <v>2</v>
      </c>
      <c r="F65" s="95">
        <f>PRODUCT(D65:E65)</f>
        <v>28814</v>
      </c>
    </row>
    <row r="66" spans="1:6" x14ac:dyDescent="0.2">
      <c r="B66" s="10" t="s">
        <v>173</v>
      </c>
      <c r="F66" s="17">
        <f>SUM(F60:F65)</f>
        <v>221195.5</v>
      </c>
    </row>
    <row r="68" spans="1:6" x14ac:dyDescent="0.2">
      <c r="A68" s="56"/>
      <c r="B68" s="57"/>
      <c r="C68" s="58"/>
      <c r="D68" s="57"/>
      <c r="E68" s="49"/>
      <c r="F68" s="49"/>
    </row>
    <row r="69" spans="1:6" x14ac:dyDescent="0.2">
      <c r="A69" s="72"/>
      <c r="B69" s="73" t="s">
        <v>236</v>
      </c>
      <c r="C69" s="40" t="s">
        <v>192</v>
      </c>
      <c r="D69" s="39" t="s">
        <v>192</v>
      </c>
      <c r="E69" s="41" t="s">
        <v>192</v>
      </c>
      <c r="F69" s="41" t="s">
        <v>192</v>
      </c>
    </row>
    <row r="70" spans="1:6" x14ac:dyDescent="0.2">
      <c r="A70" s="42" t="s">
        <v>196</v>
      </c>
      <c r="B70" s="39" t="s">
        <v>197</v>
      </c>
      <c r="C70" s="40" t="s">
        <v>29</v>
      </c>
      <c r="D70" s="39">
        <v>3000</v>
      </c>
      <c r="E70" s="41">
        <v>9</v>
      </c>
      <c r="F70" s="41">
        <f>PRODUCT(D70,E70)</f>
        <v>27000</v>
      </c>
    </row>
    <row r="71" spans="1:6" x14ac:dyDescent="0.2">
      <c r="A71" s="42" t="s">
        <v>198</v>
      </c>
      <c r="B71" s="39" t="s">
        <v>199</v>
      </c>
      <c r="C71" s="40" t="s">
        <v>29</v>
      </c>
      <c r="D71" s="39">
        <v>3000</v>
      </c>
      <c r="E71" s="41">
        <v>7</v>
      </c>
      <c r="F71" s="41">
        <f>PRODUCT(D71,E71)</f>
        <v>21000</v>
      </c>
    </row>
    <row r="72" spans="1:6" x14ac:dyDescent="0.2">
      <c r="A72" s="42" t="s">
        <v>200</v>
      </c>
      <c r="B72" s="39" t="s">
        <v>201</v>
      </c>
      <c r="C72" s="40" t="s">
        <v>29</v>
      </c>
      <c r="D72" s="39">
        <v>100</v>
      </c>
      <c r="E72" s="41">
        <v>11</v>
      </c>
      <c r="F72" s="41">
        <f>PRODUCT(D72,E72)</f>
        <v>1100</v>
      </c>
    </row>
    <row r="73" spans="1:6" x14ac:dyDescent="0.2">
      <c r="A73" s="38" t="s">
        <v>202</v>
      </c>
      <c r="B73" s="39" t="s">
        <v>203</v>
      </c>
      <c r="C73" s="40" t="s">
        <v>9</v>
      </c>
      <c r="D73" s="39">
        <v>1</v>
      </c>
      <c r="E73" s="41">
        <v>7000</v>
      </c>
      <c r="F73" s="41">
        <f>PRODUCT(D73,E73)</f>
        <v>7000</v>
      </c>
    </row>
    <row r="74" spans="1:6" x14ac:dyDescent="0.2">
      <c r="A74" s="38" t="s">
        <v>237</v>
      </c>
      <c r="B74" s="43" t="s">
        <v>238</v>
      </c>
      <c r="C74" s="40" t="s">
        <v>16</v>
      </c>
      <c r="D74" s="39">
        <v>50</v>
      </c>
      <c r="E74" s="41">
        <v>4.5999999999999996</v>
      </c>
      <c r="F74" s="41">
        <f t="shared" ref="F74:F101" si="2">PRODUCT(D74,E74)</f>
        <v>229.99999999999997</v>
      </c>
    </row>
    <row r="75" spans="1:6" x14ac:dyDescent="0.2">
      <c r="A75" s="42" t="s">
        <v>239</v>
      </c>
      <c r="B75" s="39" t="s">
        <v>240</v>
      </c>
      <c r="C75" s="40" t="s">
        <v>19</v>
      </c>
      <c r="D75" s="39">
        <v>1</v>
      </c>
      <c r="E75" s="41">
        <v>450</v>
      </c>
      <c r="F75" s="41">
        <f t="shared" si="2"/>
        <v>450</v>
      </c>
    </row>
    <row r="76" spans="1:6" x14ac:dyDescent="0.2">
      <c r="A76" s="42" t="s">
        <v>241</v>
      </c>
      <c r="B76" s="43" t="s">
        <v>132</v>
      </c>
      <c r="C76" s="40" t="s">
        <v>16</v>
      </c>
      <c r="D76" s="39">
        <v>660</v>
      </c>
      <c r="E76" s="41">
        <v>18</v>
      </c>
      <c r="F76" s="41">
        <f t="shared" si="2"/>
        <v>11880</v>
      </c>
    </row>
    <row r="77" spans="1:6" x14ac:dyDescent="0.2">
      <c r="A77" s="42" t="s">
        <v>242</v>
      </c>
      <c r="B77" s="43" t="s">
        <v>134</v>
      </c>
      <c r="C77" s="40" t="s">
        <v>16</v>
      </c>
      <c r="D77" s="39">
        <v>20</v>
      </c>
      <c r="E77" s="41">
        <v>26.4</v>
      </c>
      <c r="F77" s="41">
        <f t="shared" si="2"/>
        <v>528</v>
      </c>
    </row>
    <row r="78" spans="1:6" x14ac:dyDescent="0.2">
      <c r="A78" s="42" t="s">
        <v>243</v>
      </c>
      <c r="B78" s="39" t="s">
        <v>60</v>
      </c>
      <c r="C78" s="40" t="s">
        <v>16</v>
      </c>
      <c r="D78" s="39">
        <v>3500</v>
      </c>
      <c r="E78" s="41">
        <v>50</v>
      </c>
      <c r="F78" s="41">
        <f t="shared" si="2"/>
        <v>175000</v>
      </c>
    </row>
    <row r="79" spans="1:6" x14ac:dyDescent="0.2">
      <c r="A79" s="42" t="s">
        <v>244</v>
      </c>
      <c r="B79" s="39" t="s">
        <v>245</v>
      </c>
      <c r="C79" s="40" t="s">
        <v>19</v>
      </c>
      <c r="D79" s="39">
        <v>4</v>
      </c>
      <c r="E79" s="41">
        <v>20</v>
      </c>
      <c r="F79" s="41">
        <f t="shared" si="2"/>
        <v>80</v>
      </c>
    </row>
    <row r="80" spans="1:6" x14ac:dyDescent="0.2">
      <c r="A80" s="42" t="s">
        <v>246</v>
      </c>
      <c r="B80" s="39" t="s">
        <v>117</v>
      </c>
      <c r="C80" s="40" t="s">
        <v>19</v>
      </c>
      <c r="D80" s="39">
        <v>4</v>
      </c>
      <c r="E80" s="41">
        <v>238</v>
      </c>
      <c r="F80" s="41">
        <f t="shared" si="2"/>
        <v>952</v>
      </c>
    </row>
    <row r="81" spans="1:6" x14ac:dyDescent="0.2">
      <c r="A81" s="42" t="s">
        <v>247</v>
      </c>
      <c r="B81" s="39" t="s">
        <v>61</v>
      </c>
      <c r="C81" s="40" t="s">
        <v>19</v>
      </c>
      <c r="D81" s="39">
        <v>8</v>
      </c>
      <c r="E81" s="41">
        <v>238</v>
      </c>
      <c r="F81" s="41">
        <f t="shared" si="2"/>
        <v>1904</v>
      </c>
    </row>
    <row r="82" spans="1:6" x14ac:dyDescent="0.2">
      <c r="A82" s="42" t="s">
        <v>248</v>
      </c>
      <c r="B82" s="39" t="s">
        <v>118</v>
      </c>
      <c r="C82" s="40" t="s">
        <v>19</v>
      </c>
      <c r="D82" s="39">
        <v>1</v>
      </c>
      <c r="E82" s="41">
        <v>250</v>
      </c>
      <c r="F82" s="41">
        <f t="shared" si="2"/>
        <v>250</v>
      </c>
    </row>
    <row r="83" spans="1:6" x14ac:dyDescent="0.2">
      <c r="A83" s="42" t="s">
        <v>249</v>
      </c>
      <c r="B83" s="43" t="s">
        <v>119</v>
      </c>
      <c r="C83" s="40" t="s">
        <v>19</v>
      </c>
      <c r="D83" s="39">
        <v>3</v>
      </c>
      <c r="E83" s="41">
        <v>120</v>
      </c>
      <c r="F83" s="41">
        <f t="shared" si="2"/>
        <v>360</v>
      </c>
    </row>
    <row r="84" spans="1:6" x14ac:dyDescent="0.2">
      <c r="A84" s="42" t="s">
        <v>250</v>
      </c>
      <c r="B84" s="43" t="s">
        <v>251</v>
      </c>
      <c r="C84" s="40" t="s">
        <v>19</v>
      </c>
      <c r="D84" s="39">
        <v>2</v>
      </c>
      <c r="E84" s="41">
        <v>350</v>
      </c>
      <c r="F84" s="41">
        <f t="shared" si="2"/>
        <v>700</v>
      </c>
    </row>
    <row r="85" spans="1:6" x14ac:dyDescent="0.2">
      <c r="A85" s="42" t="s">
        <v>252</v>
      </c>
      <c r="B85" s="39" t="s">
        <v>253</v>
      </c>
      <c r="C85" s="40" t="s">
        <v>19</v>
      </c>
      <c r="D85" s="39">
        <v>2</v>
      </c>
      <c r="E85" s="41">
        <v>350</v>
      </c>
      <c r="F85" s="41">
        <f t="shared" si="2"/>
        <v>700</v>
      </c>
    </row>
    <row r="86" spans="1:6" x14ac:dyDescent="0.2">
      <c r="A86" s="42" t="s">
        <v>254</v>
      </c>
      <c r="B86" s="39" t="s">
        <v>120</v>
      </c>
      <c r="C86" s="40" t="s">
        <v>19</v>
      </c>
      <c r="D86" s="39">
        <v>2</v>
      </c>
      <c r="E86" s="41">
        <v>350</v>
      </c>
      <c r="F86" s="41">
        <f t="shared" si="2"/>
        <v>700</v>
      </c>
    </row>
    <row r="87" spans="1:6" x14ac:dyDescent="0.2">
      <c r="A87" s="42" t="s">
        <v>255</v>
      </c>
      <c r="B87" s="39" t="s">
        <v>256</v>
      </c>
      <c r="C87" s="40" t="s">
        <v>19</v>
      </c>
      <c r="D87" s="39">
        <v>1</v>
      </c>
      <c r="E87" s="41">
        <v>390</v>
      </c>
      <c r="F87" s="41">
        <f t="shared" si="2"/>
        <v>390</v>
      </c>
    </row>
    <row r="88" spans="1:6" x14ac:dyDescent="0.2">
      <c r="A88" s="42" t="s">
        <v>257</v>
      </c>
      <c r="B88" s="43" t="s">
        <v>258</v>
      </c>
      <c r="C88" s="40" t="s">
        <v>19</v>
      </c>
      <c r="D88" s="39">
        <v>1</v>
      </c>
      <c r="E88" s="41">
        <v>185</v>
      </c>
      <c r="F88" s="41">
        <f t="shared" si="2"/>
        <v>185</v>
      </c>
    </row>
    <row r="89" spans="1:6" x14ac:dyDescent="0.2">
      <c r="A89" s="42" t="s">
        <v>259</v>
      </c>
      <c r="B89" s="43" t="s">
        <v>260</v>
      </c>
      <c r="C89" s="40" t="s">
        <v>19</v>
      </c>
      <c r="D89" s="39">
        <v>6</v>
      </c>
      <c r="E89" s="41">
        <v>700</v>
      </c>
      <c r="F89" s="41">
        <f t="shared" si="2"/>
        <v>4200</v>
      </c>
    </row>
    <row r="90" spans="1:6" x14ac:dyDescent="0.2">
      <c r="A90" s="42" t="s">
        <v>261</v>
      </c>
      <c r="B90" s="43" t="s">
        <v>62</v>
      </c>
      <c r="C90" s="40" t="s">
        <v>19</v>
      </c>
      <c r="D90" s="39">
        <v>12</v>
      </c>
      <c r="E90" s="41">
        <v>720</v>
      </c>
      <c r="F90" s="41">
        <f t="shared" si="2"/>
        <v>8640</v>
      </c>
    </row>
    <row r="91" spans="1:6" x14ac:dyDescent="0.2">
      <c r="A91" s="42" t="s">
        <v>262</v>
      </c>
      <c r="B91" s="43" t="s">
        <v>121</v>
      </c>
      <c r="C91" s="40" t="s">
        <v>19</v>
      </c>
      <c r="D91" s="39">
        <v>2</v>
      </c>
      <c r="E91" s="41">
        <v>845</v>
      </c>
      <c r="F91" s="41">
        <f t="shared" si="2"/>
        <v>1690</v>
      </c>
    </row>
    <row r="92" spans="1:6" x14ac:dyDescent="0.2">
      <c r="A92" s="42" t="s">
        <v>263</v>
      </c>
      <c r="B92" s="43" t="s">
        <v>264</v>
      </c>
      <c r="C92" s="40" t="s">
        <v>19</v>
      </c>
      <c r="D92" s="39">
        <v>4</v>
      </c>
      <c r="E92" s="41">
        <v>1000</v>
      </c>
      <c r="F92" s="41">
        <f t="shared" si="2"/>
        <v>4000</v>
      </c>
    </row>
    <row r="93" spans="1:6" x14ac:dyDescent="0.2">
      <c r="A93" s="42" t="s">
        <v>265</v>
      </c>
      <c r="B93" s="39" t="s">
        <v>266</v>
      </c>
      <c r="C93" s="40" t="s">
        <v>19</v>
      </c>
      <c r="D93" s="39">
        <v>1</v>
      </c>
      <c r="E93" s="41">
        <v>1350</v>
      </c>
      <c r="F93" s="41">
        <f t="shared" si="2"/>
        <v>1350</v>
      </c>
    </row>
    <row r="94" spans="1:6" x14ac:dyDescent="0.2">
      <c r="A94" s="42" t="s">
        <v>267</v>
      </c>
      <c r="B94" s="39" t="s">
        <v>122</v>
      </c>
      <c r="C94" s="40" t="s">
        <v>19</v>
      </c>
      <c r="D94" s="39">
        <v>5</v>
      </c>
      <c r="E94" s="41">
        <v>2760</v>
      </c>
      <c r="F94" s="41">
        <f t="shared" si="2"/>
        <v>13800</v>
      </c>
    </row>
    <row r="95" spans="1:6" x14ac:dyDescent="0.2">
      <c r="A95" s="42" t="s">
        <v>268</v>
      </c>
      <c r="B95" s="39" t="s">
        <v>269</v>
      </c>
      <c r="C95" s="40" t="s">
        <v>19</v>
      </c>
      <c r="D95" s="39">
        <v>3</v>
      </c>
      <c r="E95" s="41">
        <v>3200</v>
      </c>
      <c r="F95" s="41">
        <f t="shared" si="2"/>
        <v>9600</v>
      </c>
    </row>
    <row r="96" spans="1:6" x14ac:dyDescent="0.2">
      <c r="A96" s="42" t="s">
        <v>270</v>
      </c>
      <c r="B96" s="39" t="s">
        <v>271</v>
      </c>
      <c r="C96" s="40" t="s">
        <v>19</v>
      </c>
      <c r="D96" s="39">
        <v>7</v>
      </c>
      <c r="E96" s="41">
        <v>3800</v>
      </c>
      <c r="F96" s="41">
        <f t="shared" si="2"/>
        <v>26600</v>
      </c>
    </row>
    <row r="97" spans="1:6" x14ac:dyDescent="0.2">
      <c r="A97" s="42" t="s">
        <v>272</v>
      </c>
      <c r="B97" s="43" t="s">
        <v>273</v>
      </c>
      <c r="C97" s="40" t="s">
        <v>19</v>
      </c>
      <c r="D97" s="39">
        <v>1</v>
      </c>
      <c r="E97" s="41">
        <v>3500</v>
      </c>
      <c r="F97" s="41">
        <f t="shared" si="2"/>
        <v>3500</v>
      </c>
    </row>
    <row r="98" spans="1:6" x14ac:dyDescent="0.2">
      <c r="A98" s="42" t="s">
        <v>274</v>
      </c>
      <c r="B98" s="43" t="s">
        <v>275</v>
      </c>
      <c r="C98" s="40" t="s">
        <v>19</v>
      </c>
      <c r="D98" s="39">
        <v>1</v>
      </c>
      <c r="E98" s="41">
        <v>450</v>
      </c>
      <c r="F98" s="41">
        <f t="shared" si="2"/>
        <v>450</v>
      </c>
    </row>
    <row r="99" spans="1:6" x14ac:dyDescent="0.2">
      <c r="A99" s="42" t="s">
        <v>276</v>
      </c>
      <c r="B99" s="43" t="s">
        <v>277</v>
      </c>
      <c r="C99" s="40" t="s">
        <v>19</v>
      </c>
      <c r="D99" s="39">
        <v>1</v>
      </c>
      <c r="E99" s="41">
        <v>900</v>
      </c>
      <c r="F99" s="41">
        <f t="shared" si="2"/>
        <v>900</v>
      </c>
    </row>
    <row r="100" spans="1:6" x14ac:dyDescent="0.2">
      <c r="A100" s="42" t="s">
        <v>278</v>
      </c>
      <c r="B100" s="43" t="s">
        <v>279</v>
      </c>
      <c r="C100" s="40" t="s">
        <v>19</v>
      </c>
      <c r="D100" s="39">
        <v>3</v>
      </c>
      <c r="E100" s="41">
        <v>1000</v>
      </c>
      <c r="F100" s="41">
        <f t="shared" si="2"/>
        <v>3000</v>
      </c>
    </row>
    <row r="101" spans="1:6" x14ac:dyDescent="0.2">
      <c r="A101" s="38" t="s">
        <v>280</v>
      </c>
      <c r="B101" s="39" t="s">
        <v>123</v>
      </c>
      <c r="C101" s="40" t="s">
        <v>19</v>
      </c>
      <c r="D101" s="39">
        <v>6</v>
      </c>
      <c r="E101" s="41">
        <v>400</v>
      </c>
      <c r="F101" s="41">
        <f t="shared" si="2"/>
        <v>2400</v>
      </c>
    </row>
    <row r="102" spans="1:6" x14ac:dyDescent="0.2">
      <c r="A102" s="45"/>
      <c r="B102" s="59"/>
      <c r="C102" s="47"/>
      <c r="D102" s="48"/>
      <c r="E102" s="49"/>
      <c r="F102" s="49"/>
    </row>
    <row r="103" spans="1:6" x14ac:dyDescent="0.2">
      <c r="A103" s="50"/>
      <c r="B103" s="51"/>
      <c r="C103" s="52"/>
      <c r="D103" s="51"/>
      <c r="E103" s="37"/>
      <c r="F103" s="37"/>
    </row>
    <row r="104" spans="1:6" x14ac:dyDescent="0.2">
      <c r="A104" s="53" t="s">
        <v>192</v>
      </c>
      <c r="B104" s="71" t="s">
        <v>281</v>
      </c>
      <c r="C104" s="55"/>
      <c r="D104" s="54"/>
      <c r="E104" s="41"/>
      <c r="F104" s="86">
        <f>SUM(F69:F102)</f>
        <v>330539</v>
      </c>
    </row>
    <row r="105" spans="1:6" x14ac:dyDescent="0.2">
      <c r="A105" s="56"/>
      <c r="B105" s="57"/>
      <c r="C105" s="58"/>
      <c r="D105" s="57"/>
      <c r="E105" s="49"/>
      <c r="F105" s="49"/>
    </row>
    <row r="106" spans="1:6" x14ac:dyDescent="0.2">
      <c r="A106" s="72"/>
      <c r="B106" s="73" t="s">
        <v>283</v>
      </c>
      <c r="C106" s="40"/>
      <c r="D106" s="39"/>
      <c r="E106" s="41"/>
      <c r="F106" s="41"/>
    </row>
    <row r="107" spans="1:6" x14ac:dyDescent="0.2">
      <c r="A107" s="42" t="s">
        <v>206</v>
      </c>
      <c r="B107" s="39" t="s">
        <v>207</v>
      </c>
      <c r="C107" s="40" t="s">
        <v>29</v>
      </c>
      <c r="D107" s="39">
        <v>10</v>
      </c>
      <c r="E107" s="41">
        <v>180</v>
      </c>
      <c r="F107" s="41">
        <f t="shared" ref="F107:F117" si="3">PRODUCT(D107,E107)</f>
        <v>1800</v>
      </c>
    </row>
    <row r="108" spans="1:6" x14ac:dyDescent="0.2">
      <c r="A108" s="42" t="s">
        <v>208</v>
      </c>
      <c r="B108" s="39" t="s">
        <v>209</v>
      </c>
      <c r="C108" s="40" t="s">
        <v>29</v>
      </c>
      <c r="D108" s="39">
        <v>10</v>
      </c>
      <c r="E108" s="41">
        <v>200</v>
      </c>
      <c r="F108" s="41">
        <f t="shared" si="3"/>
        <v>2000</v>
      </c>
    </row>
    <row r="109" spans="1:6" x14ac:dyDescent="0.2">
      <c r="A109" s="42" t="s">
        <v>210</v>
      </c>
      <c r="B109" s="39" t="s">
        <v>211</v>
      </c>
      <c r="C109" s="40" t="s">
        <v>25</v>
      </c>
      <c r="D109" s="39">
        <v>150</v>
      </c>
      <c r="E109" s="41">
        <v>62</v>
      </c>
      <c r="F109" s="41">
        <f t="shared" si="3"/>
        <v>9300</v>
      </c>
    </row>
    <row r="110" spans="1:6" x14ac:dyDescent="0.2">
      <c r="A110" s="42" t="s">
        <v>212</v>
      </c>
      <c r="B110" s="43" t="s">
        <v>113</v>
      </c>
      <c r="C110" s="40" t="s">
        <v>19</v>
      </c>
      <c r="D110" s="39">
        <v>8</v>
      </c>
      <c r="E110" s="41">
        <v>125</v>
      </c>
      <c r="F110" s="41">
        <f t="shared" si="3"/>
        <v>1000</v>
      </c>
    </row>
    <row r="111" spans="1:6" x14ac:dyDescent="0.2">
      <c r="A111" s="42" t="s">
        <v>213</v>
      </c>
      <c r="B111" s="43" t="s">
        <v>114</v>
      </c>
      <c r="C111" s="40" t="s">
        <v>19</v>
      </c>
      <c r="D111" s="39">
        <v>2</v>
      </c>
      <c r="E111" s="41">
        <v>145</v>
      </c>
      <c r="F111" s="41">
        <f t="shared" si="3"/>
        <v>290</v>
      </c>
    </row>
    <row r="112" spans="1:6" x14ac:dyDescent="0.2">
      <c r="A112" s="42" t="s">
        <v>214</v>
      </c>
      <c r="B112" s="43" t="s">
        <v>215</v>
      </c>
      <c r="C112" s="40" t="s">
        <v>19</v>
      </c>
      <c r="D112" s="39">
        <v>4</v>
      </c>
      <c r="E112" s="41">
        <v>200</v>
      </c>
      <c r="F112" s="41">
        <f t="shared" si="3"/>
        <v>800</v>
      </c>
    </row>
    <row r="113" spans="1:6" x14ac:dyDescent="0.2">
      <c r="A113" s="42" t="s">
        <v>216</v>
      </c>
      <c r="B113" s="43" t="s">
        <v>217</v>
      </c>
      <c r="C113" s="40" t="s">
        <v>19</v>
      </c>
      <c r="D113" s="39">
        <v>2</v>
      </c>
      <c r="E113" s="41">
        <v>250</v>
      </c>
      <c r="F113" s="41">
        <f t="shared" si="3"/>
        <v>500</v>
      </c>
    </row>
    <row r="114" spans="1:6" x14ac:dyDescent="0.2">
      <c r="A114" s="42" t="s">
        <v>218</v>
      </c>
      <c r="B114" s="43" t="s">
        <v>219</v>
      </c>
      <c r="C114" s="40" t="s">
        <v>19</v>
      </c>
      <c r="D114" s="39">
        <v>16</v>
      </c>
      <c r="E114" s="41">
        <v>325</v>
      </c>
      <c r="F114" s="41">
        <f t="shared" si="3"/>
        <v>5200</v>
      </c>
    </row>
    <row r="115" spans="1:6" x14ac:dyDescent="0.2">
      <c r="A115" s="42" t="s">
        <v>220</v>
      </c>
      <c r="B115" s="43" t="s">
        <v>115</v>
      </c>
      <c r="C115" s="40" t="s">
        <v>19</v>
      </c>
      <c r="D115" s="39">
        <v>8</v>
      </c>
      <c r="E115" s="41">
        <v>350</v>
      </c>
      <c r="F115" s="41">
        <f t="shared" si="3"/>
        <v>2800</v>
      </c>
    </row>
    <row r="116" spans="1:6" x14ac:dyDescent="0.2">
      <c r="A116" s="42" t="s">
        <v>221</v>
      </c>
      <c r="B116" s="43" t="s">
        <v>222</v>
      </c>
      <c r="C116" s="40" t="s">
        <v>19</v>
      </c>
      <c r="D116" s="39">
        <v>2</v>
      </c>
      <c r="E116" s="41">
        <v>160</v>
      </c>
      <c r="F116" s="41">
        <f t="shared" si="3"/>
        <v>320</v>
      </c>
    </row>
    <row r="117" spans="1:6" x14ac:dyDescent="0.2">
      <c r="A117" s="42" t="s">
        <v>223</v>
      </c>
      <c r="B117" s="43" t="s">
        <v>224</v>
      </c>
      <c r="C117" s="40" t="s">
        <v>19</v>
      </c>
      <c r="D117" s="39">
        <v>2</v>
      </c>
      <c r="E117" s="41">
        <v>260</v>
      </c>
      <c r="F117" s="41">
        <f t="shared" si="3"/>
        <v>520</v>
      </c>
    </row>
    <row r="118" spans="1:6" x14ac:dyDescent="0.2">
      <c r="A118" s="38" t="s">
        <v>284</v>
      </c>
      <c r="B118" s="39" t="s">
        <v>285</v>
      </c>
      <c r="C118" s="40" t="s">
        <v>16</v>
      </c>
      <c r="D118" s="39">
        <v>100</v>
      </c>
      <c r="E118" s="41">
        <v>25</v>
      </c>
      <c r="F118" s="41">
        <f t="shared" ref="F118:F128" si="4">PRODUCT(D118,E118)</f>
        <v>2500</v>
      </c>
    </row>
    <row r="119" spans="1:6" x14ac:dyDescent="0.2">
      <c r="A119" s="38" t="s">
        <v>286</v>
      </c>
      <c r="B119" s="39" t="s">
        <v>287</v>
      </c>
      <c r="C119" s="40" t="s">
        <v>16</v>
      </c>
      <c r="D119" s="39">
        <v>2335</v>
      </c>
      <c r="E119" s="41">
        <v>30</v>
      </c>
      <c r="F119" s="41">
        <f t="shared" si="4"/>
        <v>70050</v>
      </c>
    </row>
    <row r="120" spans="1:6" x14ac:dyDescent="0.2">
      <c r="A120" s="38" t="s">
        <v>288</v>
      </c>
      <c r="B120" s="39" t="s">
        <v>289</v>
      </c>
      <c r="C120" s="40" t="s">
        <v>16</v>
      </c>
      <c r="D120" s="39">
        <v>762</v>
      </c>
      <c r="E120" s="41">
        <v>35</v>
      </c>
      <c r="F120" s="41">
        <f t="shared" si="4"/>
        <v>26670</v>
      </c>
    </row>
    <row r="121" spans="1:6" x14ac:dyDescent="0.2">
      <c r="A121" s="38" t="s">
        <v>290</v>
      </c>
      <c r="B121" s="39" t="s">
        <v>291</v>
      </c>
      <c r="C121" s="40" t="s">
        <v>16</v>
      </c>
      <c r="D121" s="39">
        <v>15</v>
      </c>
      <c r="E121" s="41">
        <v>32</v>
      </c>
      <c r="F121" s="41">
        <f t="shared" si="4"/>
        <v>480</v>
      </c>
    </row>
    <row r="122" spans="1:6" x14ac:dyDescent="0.2">
      <c r="A122" s="38" t="s">
        <v>292</v>
      </c>
      <c r="B122" s="39" t="s">
        <v>293</v>
      </c>
      <c r="C122" s="40" t="s">
        <v>16</v>
      </c>
      <c r="D122" s="39">
        <v>680</v>
      </c>
      <c r="E122" s="41">
        <v>40</v>
      </c>
      <c r="F122" s="41">
        <f t="shared" si="4"/>
        <v>27200</v>
      </c>
    </row>
    <row r="123" spans="1:6" x14ac:dyDescent="0.2">
      <c r="A123" s="38" t="s">
        <v>294</v>
      </c>
      <c r="B123" s="39" t="s">
        <v>295</v>
      </c>
      <c r="C123" s="40" t="s">
        <v>16</v>
      </c>
      <c r="D123" s="39">
        <v>355</v>
      </c>
      <c r="E123" s="41">
        <v>50</v>
      </c>
      <c r="F123" s="41">
        <f t="shared" si="4"/>
        <v>17750</v>
      </c>
    </row>
    <row r="124" spans="1:6" x14ac:dyDescent="0.2">
      <c r="A124" s="38" t="s">
        <v>296</v>
      </c>
      <c r="B124" s="39" t="s">
        <v>297</v>
      </c>
      <c r="C124" s="40" t="s">
        <v>16</v>
      </c>
      <c r="D124" s="39">
        <v>167</v>
      </c>
      <c r="E124" s="41">
        <v>60</v>
      </c>
      <c r="F124" s="41">
        <f t="shared" si="4"/>
        <v>10020</v>
      </c>
    </row>
    <row r="125" spans="1:6" x14ac:dyDescent="0.2">
      <c r="A125" s="42" t="s">
        <v>298</v>
      </c>
      <c r="B125" s="39" t="s">
        <v>299</v>
      </c>
      <c r="C125" s="40" t="s">
        <v>19</v>
      </c>
      <c r="D125" s="39">
        <v>7</v>
      </c>
      <c r="E125" s="41">
        <v>2600</v>
      </c>
      <c r="F125" s="41">
        <f t="shared" si="4"/>
        <v>18200</v>
      </c>
    </row>
    <row r="126" spans="1:6" x14ac:dyDescent="0.2">
      <c r="A126" s="42" t="s">
        <v>300</v>
      </c>
      <c r="B126" s="39" t="s">
        <v>301</v>
      </c>
      <c r="C126" s="40" t="s">
        <v>19</v>
      </c>
      <c r="D126" s="39">
        <v>7</v>
      </c>
      <c r="E126" s="41">
        <v>3700</v>
      </c>
      <c r="F126" s="41">
        <f t="shared" si="4"/>
        <v>25900</v>
      </c>
    </row>
    <row r="127" spans="1:6" x14ac:dyDescent="0.2">
      <c r="A127" s="42" t="s">
        <v>302</v>
      </c>
      <c r="B127" s="39" t="s">
        <v>303</v>
      </c>
      <c r="C127" s="40" t="s">
        <v>19</v>
      </c>
      <c r="D127" s="39">
        <v>1</v>
      </c>
      <c r="E127" s="41">
        <v>5000</v>
      </c>
      <c r="F127" s="41">
        <f t="shared" si="4"/>
        <v>5000</v>
      </c>
    </row>
    <row r="128" spans="1:6" x14ac:dyDescent="0.2">
      <c r="A128" s="42" t="s">
        <v>304</v>
      </c>
      <c r="B128" s="43" t="s">
        <v>305</v>
      </c>
      <c r="C128" s="40" t="s">
        <v>19</v>
      </c>
      <c r="D128" s="60">
        <v>1</v>
      </c>
      <c r="E128" s="41">
        <v>700</v>
      </c>
      <c r="F128" s="41">
        <f t="shared" si="4"/>
        <v>700</v>
      </c>
    </row>
    <row r="129" spans="1:6" x14ac:dyDescent="0.2">
      <c r="A129" s="42"/>
      <c r="B129" s="43" t="s">
        <v>306</v>
      </c>
      <c r="C129" s="40"/>
      <c r="D129" s="60"/>
      <c r="E129" s="41"/>
      <c r="F129" s="41"/>
    </row>
    <row r="130" spans="1:6" x14ac:dyDescent="0.2">
      <c r="A130" s="42" t="s">
        <v>307</v>
      </c>
      <c r="B130" s="43" t="s">
        <v>308</v>
      </c>
      <c r="C130" s="40" t="s">
        <v>19</v>
      </c>
      <c r="D130" s="60">
        <v>8</v>
      </c>
      <c r="E130" s="41">
        <v>1000</v>
      </c>
      <c r="F130" s="41">
        <f>PRODUCT(D130,E130)</f>
        <v>8000</v>
      </c>
    </row>
    <row r="131" spans="1:6" x14ac:dyDescent="0.2">
      <c r="A131" s="42"/>
      <c r="B131" s="43" t="s">
        <v>309</v>
      </c>
      <c r="C131" s="40"/>
      <c r="D131" s="60"/>
      <c r="E131" s="41"/>
      <c r="F131" s="41"/>
    </row>
    <row r="132" spans="1:6" x14ac:dyDescent="0.2">
      <c r="A132" s="42" t="s">
        <v>310</v>
      </c>
      <c r="B132" s="39" t="s">
        <v>311</v>
      </c>
      <c r="C132" s="40" t="s">
        <v>19</v>
      </c>
      <c r="D132" s="39">
        <v>9</v>
      </c>
      <c r="E132" s="41">
        <v>500</v>
      </c>
      <c r="F132" s="41">
        <f t="shared" ref="F132:F166" si="5">PRODUCT(D132,E132)</f>
        <v>4500</v>
      </c>
    </row>
    <row r="133" spans="1:6" x14ac:dyDescent="0.2">
      <c r="A133" s="42" t="s">
        <v>312</v>
      </c>
      <c r="B133" s="39" t="s">
        <v>313</v>
      </c>
      <c r="C133" s="40" t="s">
        <v>19</v>
      </c>
      <c r="D133" s="39">
        <v>4</v>
      </c>
      <c r="E133" s="41">
        <v>600</v>
      </c>
      <c r="F133" s="41">
        <f t="shared" si="5"/>
        <v>2400</v>
      </c>
    </row>
    <row r="134" spans="1:6" x14ac:dyDescent="0.2">
      <c r="A134" s="42" t="s">
        <v>314</v>
      </c>
      <c r="B134" s="39" t="s">
        <v>315</v>
      </c>
      <c r="C134" s="40" t="s">
        <v>19</v>
      </c>
      <c r="D134" s="39">
        <v>1</v>
      </c>
      <c r="E134" s="41">
        <v>600</v>
      </c>
      <c r="F134" s="41">
        <f t="shared" si="5"/>
        <v>600</v>
      </c>
    </row>
    <row r="135" spans="1:6" x14ac:dyDescent="0.2">
      <c r="A135" s="42" t="s">
        <v>316</v>
      </c>
      <c r="B135" s="39" t="s">
        <v>317</v>
      </c>
      <c r="C135" s="40" t="s">
        <v>19</v>
      </c>
      <c r="D135" s="39">
        <v>1</v>
      </c>
      <c r="E135" s="41">
        <v>750</v>
      </c>
      <c r="F135" s="41">
        <f t="shared" si="5"/>
        <v>750</v>
      </c>
    </row>
    <row r="136" spans="1:6" x14ac:dyDescent="0.2">
      <c r="A136" s="42" t="s">
        <v>318</v>
      </c>
      <c r="B136" s="39" t="s">
        <v>319</v>
      </c>
      <c r="C136" s="40" t="s">
        <v>19</v>
      </c>
      <c r="D136" s="39">
        <v>1</v>
      </c>
      <c r="E136" s="41">
        <v>860</v>
      </c>
      <c r="F136" s="41">
        <f t="shared" si="5"/>
        <v>860</v>
      </c>
    </row>
    <row r="137" spans="1:6" x14ac:dyDescent="0.2">
      <c r="A137" s="42" t="s">
        <v>320</v>
      </c>
      <c r="B137" s="39" t="s">
        <v>321</v>
      </c>
      <c r="C137" s="40" t="s">
        <v>19</v>
      </c>
      <c r="D137" s="39">
        <v>1</v>
      </c>
      <c r="E137" s="41">
        <v>930</v>
      </c>
      <c r="F137" s="41">
        <f t="shared" si="5"/>
        <v>930</v>
      </c>
    </row>
    <row r="138" spans="1:6" x14ac:dyDescent="0.2">
      <c r="A138" s="42" t="s">
        <v>322</v>
      </c>
      <c r="B138" s="43" t="s">
        <v>323</v>
      </c>
      <c r="C138" s="40" t="s">
        <v>124</v>
      </c>
      <c r="D138" s="39">
        <v>12</v>
      </c>
      <c r="E138" s="41">
        <v>360</v>
      </c>
      <c r="F138" s="41">
        <f t="shared" si="5"/>
        <v>4320</v>
      </c>
    </row>
    <row r="139" spans="1:6" x14ac:dyDescent="0.2">
      <c r="A139" s="42" t="s">
        <v>324</v>
      </c>
      <c r="B139" s="39" t="s">
        <v>325</v>
      </c>
      <c r="C139" s="40" t="s">
        <v>19</v>
      </c>
      <c r="D139" s="39">
        <v>3</v>
      </c>
      <c r="E139" s="41">
        <v>550</v>
      </c>
      <c r="F139" s="41">
        <f t="shared" si="5"/>
        <v>1650</v>
      </c>
    </row>
    <row r="140" spans="1:6" x14ac:dyDescent="0.2">
      <c r="A140" s="42" t="s">
        <v>326</v>
      </c>
      <c r="B140" s="39" t="s">
        <v>327</v>
      </c>
      <c r="C140" s="40" t="s">
        <v>19</v>
      </c>
      <c r="D140" s="39">
        <v>1</v>
      </c>
      <c r="E140" s="41">
        <v>600</v>
      </c>
      <c r="F140" s="41">
        <f t="shared" si="5"/>
        <v>600</v>
      </c>
    </row>
    <row r="141" spans="1:6" x14ac:dyDescent="0.2">
      <c r="A141" s="42" t="s">
        <v>328</v>
      </c>
      <c r="B141" s="39" t="s">
        <v>329</v>
      </c>
      <c r="C141" s="40" t="s">
        <v>19</v>
      </c>
      <c r="D141" s="39">
        <v>1</v>
      </c>
      <c r="E141" s="41">
        <v>700</v>
      </c>
      <c r="F141" s="41">
        <f t="shared" si="5"/>
        <v>700</v>
      </c>
    </row>
    <row r="142" spans="1:6" x14ac:dyDescent="0.2">
      <c r="A142" s="38" t="s">
        <v>330</v>
      </c>
      <c r="B142" s="43" t="s">
        <v>64</v>
      </c>
      <c r="C142" s="40" t="s">
        <v>16</v>
      </c>
      <c r="D142" s="39">
        <v>100</v>
      </c>
      <c r="E142" s="41">
        <v>21</v>
      </c>
      <c r="F142" s="41">
        <f t="shared" si="5"/>
        <v>2100</v>
      </c>
    </row>
    <row r="143" spans="1:6" x14ac:dyDescent="0.2">
      <c r="A143" s="38" t="s">
        <v>331</v>
      </c>
      <c r="B143" s="43" t="s">
        <v>332</v>
      </c>
      <c r="C143" s="40" t="s">
        <v>19</v>
      </c>
      <c r="D143" s="39">
        <v>2</v>
      </c>
      <c r="E143" s="41">
        <v>800</v>
      </c>
      <c r="F143" s="41">
        <f t="shared" si="5"/>
        <v>1600</v>
      </c>
    </row>
    <row r="144" spans="1:6" x14ac:dyDescent="0.2">
      <c r="A144" s="38" t="s">
        <v>333</v>
      </c>
      <c r="B144" s="39" t="s">
        <v>65</v>
      </c>
      <c r="C144" s="40" t="s">
        <v>16</v>
      </c>
      <c r="D144" s="39">
        <v>3197</v>
      </c>
      <c r="E144" s="41">
        <v>1.95</v>
      </c>
      <c r="F144" s="41">
        <f t="shared" si="5"/>
        <v>6234.15</v>
      </c>
    </row>
    <row r="145" spans="1:6" x14ac:dyDescent="0.2">
      <c r="A145" s="38" t="s">
        <v>334</v>
      </c>
      <c r="B145" s="39" t="s">
        <v>125</v>
      </c>
      <c r="C145" s="40" t="s">
        <v>16</v>
      </c>
      <c r="D145" s="39">
        <v>15</v>
      </c>
      <c r="E145" s="41">
        <v>2</v>
      </c>
      <c r="F145" s="41">
        <f t="shared" si="5"/>
        <v>30</v>
      </c>
    </row>
    <row r="146" spans="1:6" x14ac:dyDescent="0.2">
      <c r="A146" s="38" t="s">
        <v>335</v>
      </c>
      <c r="B146" s="39" t="s">
        <v>336</v>
      </c>
      <c r="C146" s="40" t="s">
        <v>16</v>
      </c>
      <c r="D146" s="39">
        <v>1202</v>
      </c>
      <c r="E146" s="41">
        <v>2</v>
      </c>
      <c r="F146" s="41">
        <f t="shared" si="5"/>
        <v>2404</v>
      </c>
    </row>
    <row r="147" spans="1:6" x14ac:dyDescent="0.2">
      <c r="A147" s="42" t="s">
        <v>337</v>
      </c>
      <c r="B147" s="39" t="s">
        <v>66</v>
      </c>
      <c r="C147" s="40" t="s">
        <v>9</v>
      </c>
      <c r="D147" s="39">
        <v>1</v>
      </c>
      <c r="E147" s="41">
        <v>600</v>
      </c>
      <c r="F147" s="41">
        <f t="shared" si="5"/>
        <v>600</v>
      </c>
    </row>
    <row r="148" spans="1:6" x14ac:dyDescent="0.2">
      <c r="A148" s="42" t="s">
        <v>338</v>
      </c>
      <c r="B148" s="39" t="s">
        <v>339</v>
      </c>
      <c r="C148" s="40" t="s">
        <v>9</v>
      </c>
      <c r="D148" s="39">
        <v>1</v>
      </c>
      <c r="E148" s="41">
        <v>2000</v>
      </c>
      <c r="F148" s="41">
        <f t="shared" si="5"/>
        <v>2000</v>
      </c>
    </row>
    <row r="149" spans="1:6" x14ac:dyDescent="0.2">
      <c r="A149" s="42" t="s">
        <v>340</v>
      </c>
      <c r="B149" s="39" t="s">
        <v>67</v>
      </c>
      <c r="C149" s="40" t="s">
        <v>19</v>
      </c>
      <c r="D149" s="39">
        <v>15</v>
      </c>
      <c r="E149" s="41">
        <v>250</v>
      </c>
      <c r="F149" s="41">
        <f t="shared" si="5"/>
        <v>3750</v>
      </c>
    </row>
    <row r="150" spans="1:6" x14ac:dyDescent="0.2">
      <c r="A150" s="42" t="s">
        <v>341</v>
      </c>
      <c r="B150" s="43" t="s">
        <v>342</v>
      </c>
      <c r="C150" s="40" t="s">
        <v>9</v>
      </c>
      <c r="D150" s="39">
        <v>1</v>
      </c>
      <c r="E150" s="41">
        <v>600</v>
      </c>
      <c r="F150" s="41">
        <f t="shared" si="5"/>
        <v>600</v>
      </c>
    </row>
    <row r="151" spans="1:6" x14ac:dyDescent="0.2">
      <c r="A151" s="42" t="s">
        <v>343</v>
      </c>
      <c r="B151" s="61" t="s">
        <v>126</v>
      </c>
      <c r="C151" s="40" t="s">
        <v>9</v>
      </c>
      <c r="D151" s="39">
        <v>1</v>
      </c>
      <c r="E151" s="41">
        <v>800</v>
      </c>
      <c r="F151" s="41">
        <f t="shared" si="5"/>
        <v>800</v>
      </c>
    </row>
    <row r="152" spans="1:6" x14ac:dyDescent="0.2">
      <c r="A152" s="42" t="s">
        <v>344</v>
      </c>
      <c r="B152" s="61" t="s">
        <v>345</v>
      </c>
      <c r="C152" s="40" t="s">
        <v>9</v>
      </c>
      <c r="D152" s="39">
        <v>1</v>
      </c>
      <c r="E152" s="41">
        <v>850</v>
      </c>
      <c r="F152" s="41">
        <f t="shared" si="5"/>
        <v>850</v>
      </c>
    </row>
    <row r="153" spans="1:6" x14ac:dyDescent="0.2">
      <c r="A153" s="42" t="s">
        <v>346</v>
      </c>
      <c r="B153" s="39" t="s">
        <v>127</v>
      </c>
      <c r="C153" s="40" t="s">
        <v>9</v>
      </c>
      <c r="D153" s="39">
        <v>1</v>
      </c>
      <c r="E153" s="41">
        <v>3500</v>
      </c>
      <c r="F153" s="41">
        <f t="shared" si="5"/>
        <v>3500</v>
      </c>
    </row>
    <row r="154" spans="1:6" x14ac:dyDescent="0.2">
      <c r="A154" s="42" t="s">
        <v>347</v>
      </c>
      <c r="B154" s="43" t="s">
        <v>348</v>
      </c>
      <c r="C154" s="40" t="s">
        <v>9</v>
      </c>
      <c r="D154" s="39">
        <v>1</v>
      </c>
      <c r="E154" s="41">
        <v>1500</v>
      </c>
      <c r="F154" s="41">
        <f t="shared" si="5"/>
        <v>1500</v>
      </c>
    </row>
    <row r="155" spans="1:6" x14ac:dyDescent="0.2">
      <c r="A155" s="42" t="s">
        <v>349</v>
      </c>
      <c r="B155" s="39" t="s">
        <v>350</v>
      </c>
      <c r="C155" s="40" t="s">
        <v>9</v>
      </c>
      <c r="D155" s="39">
        <v>1</v>
      </c>
      <c r="E155" s="41">
        <v>6000</v>
      </c>
      <c r="F155" s="41">
        <f t="shared" si="5"/>
        <v>6000</v>
      </c>
    </row>
    <row r="156" spans="1:6" x14ac:dyDescent="0.2">
      <c r="A156" s="42" t="s">
        <v>351</v>
      </c>
      <c r="B156" s="39" t="s">
        <v>352</v>
      </c>
      <c r="C156" s="40" t="s">
        <v>9</v>
      </c>
      <c r="D156" s="39">
        <v>1</v>
      </c>
      <c r="E156" s="41">
        <v>1000</v>
      </c>
      <c r="F156" s="41">
        <f t="shared" si="5"/>
        <v>1000</v>
      </c>
    </row>
    <row r="157" spans="1:6" x14ac:dyDescent="0.2">
      <c r="A157" s="42" t="s">
        <v>353</v>
      </c>
      <c r="B157" s="39" t="s">
        <v>354</v>
      </c>
      <c r="C157" s="40" t="s">
        <v>9</v>
      </c>
      <c r="D157" s="39">
        <v>1</v>
      </c>
      <c r="E157" s="41">
        <v>4000</v>
      </c>
      <c r="F157" s="41">
        <f t="shared" si="5"/>
        <v>4000</v>
      </c>
    </row>
    <row r="158" spans="1:6" x14ac:dyDescent="0.2">
      <c r="A158" s="42" t="s">
        <v>355</v>
      </c>
      <c r="B158" s="39" t="s">
        <v>356</v>
      </c>
      <c r="C158" s="40" t="s">
        <v>9</v>
      </c>
      <c r="D158" s="39">
        <v>1</v>
      </c>
      <c r="E158" s="41">
        <v>10000</v>
      </c>
      <c r="F158" s="41">
        <f t="shared" si="5"/>
        <v>10000</v>
      </c>
    </row>
    <row r="159" spans="1:6" x14ac:dyDescent="0.2">
      <c r="A159" s="42" t="s">
        <v>357</v>
      </c>
      <c r="B159" s="43" t="s">
        <v>358</v>
      </c>
      <c r="C159" s="40" t="s">
        <v>19</v>
      </c>
      <c r="D159" s="39">
        <v>1</v>
      </c>
      <c r="E159" s="41">
        <v>4200</v>
      </c>
      <c r="F159" s="41">
        <f t="shared" si="5"/>
        <v>4200</v>
      </c>
    </row>
    <row r="160" spans="1:6" x14ac:dyDescent="0.2">
      <c r="A160" s="42" t="s">
        <v>359</v>
      </c>
      <c r="B160" s="43" t="s">
        <v>360</v>
      </c>
      <c r="C160" s="40" t="s">
        <v>9</v>
      </c>
      <c r="D160" s="39">
        <v>1</v>
      </c>
      <c r="E160" s="41">
        <v>10500</v>
      </c>
      <c r="F160" s="41">
        <f t="shared" si="5"/>
        <v>10500</v>
      </c>
    </row>
    <row r="161" spans="1:6" x14ac:dyDescent="0.2">
      <c r="A161" s="42" t="s">
        <v>361</v>
      </c>
      <c r="B161" s="43" t="s">
        <v>362</v>
      </c>
      <c r="C161" s="40" t="s">
        <v>19</v>
      </c>
      <c r="D161" s="39">
        <v>2</v>
      </c>
      <c r="E161" s="41">
        <v>750</v>
      </c>
      <c r="F161" s="41">
        <f t="shared" si="5"/>
        <v>1500</v>
      </c>
    </row>
    <row r="162" spans="1:6" x14ac:dyDescent="0.2">
      <c r="A162" s="42" t="s">
        <v>363</v>
      </c>
      <c r="B162" s="43" t="s">
        <v>364</v>
      </c>
      <c r="C162" s="40" t="s">
        <v>16</v>
      </c>
      <c r="D162" s="39">
        <v>20</v>
      </c>
      <c r="E162" s="41">
        <v>18</v>
      </c>
      <c r="F162" s="41">
        <f t="shared" si="5"/>
        <v>360</v>
      </c>
    </row>
    <row r="163" spans="1:6" x14ac:dyDescent="0.2">
      <c r="A163" s="42" t="s">
        <v>365</v>
      </c>
      <c r="B163" s="43" t="s">
        <v>116</v>
      </c>
      <c r="C163" s="40" t="s">
        <v>19</v>
      </c>
      <c r="D163" s="39">
        <v>2</v>
      </c>
      <c r="E163" s="41">
        <v>200</v>
      </c>
      <c r="F163" s="41">
        <f t="shared" si="5"/>
        <v>400</v>
      </c>
    </row>
    <row r="164" spans="1:6" x14ac:dyDescent="0.2">
      <c r="A164" s="42" t="s">
        <v>366</v>
      </c>
      <c r="B164" s="43" t="s">
        <v>367</v>
      </c>
      <c r="C164" s="40" t="s">
        <v>19</v>
      </c>
      <c r="D164" s="39">
        <v>1</v>
      </c>
      <c r="E164" s="41">
        <v>2500</v>
      </c>
      <c r="F164" s="41">
        <f t="shared" si="5"/>
        <v>2500</v>
      </c>
    </row>
    <row r="165" spans="1:6" x14ac:dyDescent="0.2">
      <c r="A165" s="42" t="s">
        <v>368</v>
      </c>
      <c r="B165" s="43" t="s">
        <v>369</v>
      </c>
      <c r="C165" s="40" t="s">
        <v>19</v>
      </c>
      <c r="D165" s="39">
        <v>1</v>
      </c>
      <c r="E165" s="41">
        <v>750</v>
      </c>
      <c r="F165" s="41">
        <f t="shared" si="5"/>
        <v>750</v>
      </c>
    </row>
    <row r="166" spans="1:6" x14ac:dyDescent="0.2">
      <c r="A166" s="42" t="s">
        <v>370</v>
      </c>
      <c r="B166" s="43" t="s">
        <v>371</v>
      </c>
      <c r="C166" s="40" t="s">
        <v>19</v>
      </c>
      <c r="D166" s="39">
        <v>1</v>
      </c>
      <c r="E166" s="41">
        <v>750</v>
      </c>
      <c r="F166" s="41">
        <f t="shared" si="5"/>
        <v>750</v>
      </c>
    </row>
    <row r="167" spans="1:6" x14ac:dyDescent="0.2">
      <c r="A167" s="44">
        <v>550.20000000000005</v>
      </c>
      <c r="B167" s="39" t="s">
        <v>225</v>
      </c>
      <c r="C167" s="40" t="s">
        <v>16</v>
      </c>
      <c r="D167" s="39">
        <v>150</v>
      </c>
      <c r="E167" s="41">
        <v>20</v>
      </c>
      <c r="F167" s="41">
        <f>PRODUCT(D167,E167)</f>
        <v>3000</v>
      </c>
    </row>
    <row r="168" spans="1:6" x14ac:dyDescent="0.2">
      <c r="A168" s="38" t="s">
        <v>226</v>
      </c>
      <c r="B168" s="39" t="s">
        <v>227</v>
      </c>
      <c r="C168" s="40" t="s">
        <v>16</v>
      </c>
      <c r="D168" s="39">
        <v>50</v>
      </c>
      <c r="E168" s="41">
        <v>25</v>
      </c>
      <c r="F168" s="41">
        <f>PRODUCT(D168,E168)</f>
        <v>1250</v>
      </c>
    </row>
    <row r="169" spans="1:6" x14ac:dyDescent="0.2">
      <c r="A169" s="38" t="s">
        <v>228</v>
      </c>
      <c r="B169" s="39" t="s">
        <v>229</v>
      </c>
      <c r="C169" s="40" t="s">
        <v>19</v>
      </c>
      <c r="D169" s="39">
        <v>1</v>
      </c>
      <c r="E169" s="41">
        <v>2000</v>
      </c>
      <c r="F169" s="41">
        <f>PRODUCT(D169,E169)</f>
        <v>2000</v>
      </c>
    </row>
    <row r="170" spans="1:6" x14ac:dyDescent="0.2">
      <c r="A170" s="42" t="s">
        <v>230</v>
      </c>
      <c r="B170" s="43" t="s">
        <v>231</v>
      </c>
      <c r="C170" s="40" t="s">
        <v>16</v>
      </c>
      <c r="D170" s="39">
        <v>200</v>
      </c>
      <c r="E170" s="41">
        <v>11</v>
      </c>
      <c r="F170" s="41">
        <f>PRODUCT(D170,E170)</f>
        <v>2200</v>
      </c>
    </row>
    <row r="171" spans="1:6" x14ac:dyDescent="0.2">
      <c r="A171" s="42" t="s">
        <v>232</v>
      </c>
      <c r="B171" s="39" t="s">
        <v>233</v>
      </c>
      <c r="C171" s="40" t="s">
        <v>25</v>
      </c>
      <c r="D171" s="39">
        <v>200</v>
      </c>
      <c r="E171" s="41">
        <v>11</v>
      </c>
      <c r="F171" s="41">
        <f>PRODUCT(D171,E171)</f>
        <v>2200</v>
      </c>
    </row>
    <row r="172" spans="1:6" x14ac:dyDescent="0.2">
      <c r="A172" s="62"/>
      <c r="B172" s="48"/>
      <c r="C172" s="47"/>
      <c r="D172" s="48"/>
      <c r="E172" s="49"/>
      <c r="F172" s="49"/>
    </row>
    <row r="173" spans="1:6" x14ac:dyDescent="0.2">
      <c r="A173" s="50"/>
      <c r="B173" s="51"/>
      <c r="C173" s="52"/>
      <c r="D173" s="51"/>
      <c r="E173" s="63"/>
      <c r="F173" s="64"/>
    </row>
    <row r="174" spans="1:6" x14ac:dyDescent="0.2">
      <c r="A174" s="53"/>
      <c r="B174" s="71" t="s">
        <v>372</v>
      </c>
      <c r="C174" s="83"/>
      <c r="D174" s="71"/>
      <c r="E174" s="84"/>
      <c r="F174" s="85">
        <f>SUM(F106:F172)</f>
        <v>332888.15000000002</v>
      </c>
    </row>
    <row r="175" spans="1:6" x14ac:dyDescent="0.2">
      <c r="A175" s="56"/>
      <c r="B175" s="67"/>
      <c r="C175" s="58"/>
      <c r="D175" s="57"/>
      <c r="E175" s="68"/>
      <c r="F175" s="69"/>
    </row>
    <row r="176" spans="1:6" x14ac:dyDescent="0.2">
      <c r="A176" s="53"/>
      <c r="B176" s="54"/>
      <c r="C176" s="54"/>
      <c r="D176" s="54"/>
      <c r="E176" s="54"/>
      <c r="F176" s="38"/>
    </row>
    <row r="177" spans="1:6" x14ac:dyDescent="0.2">
      <c r="A177" s="53" t="s">
        <v>192</v>
      </c>
      <c r="B177" s="71" t="s">
        <v>373</v>
      </c>
      <c r="C177" s="71"/>
      <c r="D177" s="71"/>
      <c r="E177" s="71"/>
      <c r="F177" s="82">
        <f>SUM(F104,F174)</f>
        <v>663427.15</v>
      </c>
    </row>
    <row r="178" spans="1:6" x14ac:dyDescent="0.2">
      <c r="A178" s="56"/>
      <c r="B178" s="57"/>
      <c r="C178" s="57"/>
      <c r="D178" s="57"/>
      <c r="E178" s="57"/>
      <c r="F178" s="62"/>
    </row>
    <row r="181" spans="1:6" x14ac:dyDescent="0.2">
      <c r="B181" s="6" t="s">
        <v>68</v>
      </c>
    </row>
    <row r="182" spans="1:6" x14ac:dyDescent="0.2">
      <c r="A182" t="s">
        <v>154</v>
      </c>
      <c r="B182" s="15" t="s">
        <v>155</v>
      </c>
      <c r="C182" s="3" t="s">
        <v>16</v>
      </c>
      <c r="D182" s="91">
        <v>6</v>
      </c>
      <c r="E182" s="92">
        <v>3.5</v>
      </c>
      <c r="F182" s="96">
        <f t="shared" ref="F182:F216" si="6">PRODUCT(D182:E182)</f>
        <v>21</v>
      </c>
    </row>
    <row r="183" spans="1:6" x14ac:dyDescent="0.2">
      <c r="A183" t="s">
        <v>156</v>
      </c>
      <c r="B183" s="15" t="s">
        <v>157</v>
      </c>
      <c r="C183" s="3" t="s">
        <v>16</v>
      </c>
      <c r="D183" s="91">
        <v>200</v>
      </c>
      <c r="E183" s="92">
        <v>3</v>
      </c>
      <c r="F183" s="96">
        <f t="shared" si="6"/>
        <v>600</v>
      </c>
    </row>
    <row r="184" spans="1:6" x14ac:dyDescent="0.2">
      <c r="A184" t="s">
        <v>158</v>
      </c>
      <c r="B184" s="15" t="s">
        <v>159</v>
      </c>
      <c r="C184" s="3" t="s">
        <v>19</v>
      </c>
      <c r="D184" s="91">
        <v>2</v>
      </c>
      <c r="E184" s="92">
        <v>211</v>
      </c>
      <c r="F184" s="96">
        <f t="shared" si="6"/>
        <v>422</v>
      </c>
    </row>
    <row r="185" spans="1:6" ht="25.5" x14ac:dyDescent="0.2">
      <c r="A185" t="s">
        <v>160</v>
      </c>
      <c r="B185" s="16" t="s">
        <v>161</v>
      </c>
      <c r="C185" s="3" t="s">
        <v>102</v>
      </c>
      <c r="D185" s="91">
        <v>2</v>
      </c>
      <c r="E185" s="92">
        <v>600</v>
      </c>
      <c r="F185" s="96">
        <f t="shared" si="6"/>
        <v>1200</v>
      </c>
    </row>
    <row r="186" spans="1:6" ht="25.5" x14ac:dyDescent="0.2">
      <c r="A186" t="s">
        <v>162</v>
      </c>
      <c r="B186" s="16" t="s">
        <v>163</v>
      </c>
      <c r="C186" s="3" t="s">
        <v>16</v>
      </c>
      <c r="D186" s="91">
        <v>200</v>
      </c>
      <c r="E186" s="92">
        <v>0.8</v>
      </c>
      <c r="F186" s="96">
        <f t="shared" si="6"/>
        <v>160</v>
      </c>
    </row>
    <row r="187" spans="1:6" ht="25.5" x14ac:dyDescent="0.2">
      <c r="A187" t="s">
        <v>164</v>
      </c>
      <c r="B187" s="16" t="s">
        <v>165</v>
      </c>
      <c r="C187" s="3" t="s">
        <v>166</v>
      </c>
      <c r="D187" s="94" t="s">
        <v>377</v>
      </c>
      <c r="E187" s="92">
        <v>800</v>
      </c>
      <c r="F187" s="96">
        <f t="shared" si="6"/>
        <v>800</v>
      </c>
    </row>
    <row r="188" spans="1:6" x14ac:dyDescent="0.2">
      <c r="A188" t="s">
        <v>167</v>
      </c>
      <c r="B188" s="16" t="s">
        <v>168</v>
      </c>
      <c r="C188" s="3" t="s">
        <v>19</v>
      </c>
      <c r="D188" s="91">
        <v>1</v>
      </c>
      <c r="E188" s="92">
        <v>3000</v>
      </c>
      <c r="F188" s="96">
        <f t="shared" si="6"/>
        <v>3000</v>
      </c>
    </row>
    <row r="189" spans="1:6" x14ac:dyDescent="0.2">
      <c r="A189" t="s">
        <v>69</v>
      </c>
      <c r="B189" t="s">
        <v>70</v>
      </c>
      <c r="C189" s="3" t="s">
        <v>9</v>
      </c>
      <c r="D189" s="91">
        <v>1</v>
      </c>
      <c r="E189" s="92">
        <v>7500</v>
      </c>
      <c r="F189" s="96">
        <f t="shared" si="6"/>
        <v>7500</v>
      </c>
    </row>
    <row r="190" spans="1:6" x14ac:dyDescent="0.2">
      <c r="A190" t="s">
        <v>71</v>
      </c>
      <c r="B190" t="s">
        <v>103</v>
      </c>
      <c r="C190" s="3" t="s">
        <v>102</v>
      </c>
      <c r="D190" s="91">
        <v>8</v>
      </c>
      <c r="E190" s="92">
        <v>375</v>
      </c>
      <c r="F190" s="96">
        <f t="shared" si="6"/>
        <v>3000</v>
      </c>
    </row>
    <row r="191" spans="1:6" x14ac:dyDescent="0.2">
      <c r="A191" t="s">
        <v>104</v>
      </c>
      <c r="B191" t="s">
        <v>98</v>
      </c>
      <c r="C191" s="3" t="s">
        <v>102</v>
      </c>
      <c r="D191" s="91">
        <v>2</v>
      </c>
      <c r="E191" s="92">
        <v>225</v>
      </c>
      <c r="F191" s="96">
        <f t="shared" si="6"/>
        <v>450</v>
      </c>
    </row>
    <row r="192" spans="1:6" x14ac:dyDescent="0.2">
      <c r="A192" t="s">
        <v>105</v>
      </c>
      <c r="B192" t="s">
        <v>99</v>
      </c>
      <c r="C192" s="3" t="s">
        <v>102</v>
      </c>
      <c r="D192" s="91">
        <v>3</v>
      </c>
      <c r="E192" s="92">
        <v>225</v>
      </c>
      <c r="F192" s="96">
        <f t="shared" si="6"/>
        <v>675</v>
      </c>
    </row>
    <row r="193" spans="1:6" x14ac:dyDescent="0.2">
      <c r="A193" t="s">
        <v>106</v>
      </c>
      <c r="B193" t="s">
        <v>390</v>
      </c>
      <c r="C193" s="3" t="s">
        <v>102</v>
      </c>
      <c r="D193" s="91">
        <v>3</v>
      </c>
      <c r="E193" s="92">
        <v>225</v>
      </c>
      <c r="F193" s="96">
        <f t="shared" si="6"/>
        <v>675</v>
      </c>
    </row>
    <row r="194" spans="1:6" x14ac:dyDescent="0.2">
      <c r="A194" t="s">
        <v>72</v>
      </c>
      <c r="B194" t="s">
        <v>100</v>
      </c>
      <c r="C194" s="3" t="s">
        <v>102</v>
      </c>
      <c r="D194" s="91">
        <v>2</v>
      </c>
      <c r="E194" s="92">
        <v>280</v>
      </c>
      <c r="F194" s="96">
        <f t="shared" si="6"/>
        <v>560</v>
      </c>
    </row>
    <row r="195" spans="1:6" ht="25.5" x14ac:dyDescent="0.2">
      <c r="A195" t="s">
        <v>152</v>
      </c>
      <c r="B195" s="5" t="s">
        <v>153</v>
      </c>
      <c r="C195" s="3" t="s">
        <v>102</v>
      </c>
      <c r="D195" s="91">
        <v>2</v>
      </c>
      <c r="E195" s="93">
        <v>800</v>
      </c>
      <c r="F195" s="96">
        <f t="shared" si="6"/>
        <v>1600</v>
      </c>
    </row>
    <row r="196" spans="1:6" x14ac:dyDescent="0.2">
      <c r="A196" t="s">
        <v>101</v>
      </c>
      <c r="B196" t="s">
        <v>391</v>
      </c>
      <c r="C196" s="3" t="s">
        <v>102</v>
      </c>
      <c r="D196" s="91">
        <v>1</v>
      </c>
      <c r="E196" s="92">
        <v>275</v>
      </c>
      <c r="F196" s="96">
        <f t="shared" si="6"/>
        <v>275</v>
      </c>
    </row>
    <row r="197" spans="1:6" x14ac:dyDescent="0.2">
      <c r="A197" t="s">
        <v>73</v>
      </c>
      <c r="B197" t="s">
        <v>178</v>
      </c>
      <c r="C197" s="3" t="s">
        <v>19</v>
      </c>
      <c r="D197" s="20">
        <v>369</v>
      </c>
      <c r="E197" s="100">
        <v>4.5999999999999996</v>
      </c>
      <c r="F197" s="96">
        <f t="shared" si="6"/>
        <v>1697.3999999999999</v>
      </c>
    </row>
    <row r="198" spans="1:6" x14ac:dyDescent="0.2">
      <c r="A198" t="s">
        <v>74</v>
      </c>
      <c r="B198" t="s">
        <v>75</v>
      </c>
      <c r="C198" s="3" t="s">
        <v>19</v>
      </c>
      <c r="D198" s="91">
        <v>37</v>
      </c>
      <c r="E198" s="92">
        <v>40</v>
      </c>
      <c r="F198" s="96">
        <f t="shared" si="6"/>
        <v>1480</v>
      </c>
    </row>
    <row r="199" spans="1:6" x14ac:dyDescent="0.2">
      <c r="A199" t="s">
        <v>76</v>
      </c>
      <c r="B199" t="s">
        <v>179</v>
      </c>
      <c r="C199" s="3" t="s">
        <v>19</v>
      </c>
      <c r="D199" s="91">
        <v>4</v>
      </c>
      <c r="E199" s="92">
        <v>50</v>
      </c>
      <c r="F199" s="96">
        <f t="shared" si="6"/>
        <v>200</v>
      </c>
    </row>
    <row r="200" spans="1:6" x14ac:dyDescent="0.2">
      <c r="A200" t="s">
        <v>77</v>
      </c>
      <c r="B200" t="s">
        <v>78</v>
      </c>
      <c r="C200" s="3" t="s">
        <v>16</v>
      </c>
      <c r="D200" s="91">
        <v>9053</v>
      </c>
      <c r="E200" s="92">
        <v>0.25</v>
      </c>
      <c r="F200" s="96">
        <f t="shared" si="6"/>
        <v>2263.25</v>
      </c>
    </row>
    <row r="201" spans="1:6" x14ac:dyDescent="0.2">
      <c r="A201" t="s">
        <v>79</v>
      </c>
      <c r="B201" t="s">
        <v>80</v>
      </c>
      <c r="C201" s="3" t="s">
        <v>16</v>
      </c>
      <c r="D201" s="91">
        <v>221</v>
      </c>
      <c r="E201" s="92">
        <v>2.5</v>
      </c>
      <c r="F201" s="96">
        <f t="shared" si="6"/>
        <v>552.5</v>
      </c>
    </row>
    <row r="202" spans="1:6" x14ac:dyDescent="0.2">
      <c r="A202" t="s">
        <v>81</v>
      </c>
      <c r="B202" t="s">
        <v>107</v>
      </c>
      <c r="C202" s="3" t="s">
        <v>16</v>
      </c>
      <c r="D202" s="91">
        <v>12402</v>
      </c>
      <c r="E202" s="92">
        <v>0.25</v>
      </c>
      <c r="F202" s="96">
        <f t="shared" si="6"/>
        <v>3100.5</v>
      </c>
    </row>
    <row r="203" spans="1:6" x14ac:dyDescent="0.2">
      <c r="A203" t="s">
        <v>83</v>
      </c>
      <c r="B203" t="s">
        <v>82</v>
      </c>
      <c r="C203" s="3" t="s">
        <v>16</v>
      </c>
      <c r="D203" s="91">
        <v>52</v>
      </c>
      <c r="E203" s="92">
        <v>1.5</v>
      </c>
      <c r="F203" s="96">
        <f t="shared" si="6"/>
        <v>78</v>
      </c>
    </row>
    <row r="204" spans="1:6" x14ac:dyDescent="0.2">
      <c r="A204" t="s">
        <v>84</v>
      </c>
      <c r="B204" t="s">
        <v>108</v>
      </c>
      <c r="C204" s="3" t="s">
        <v>16</v>
      </c>
      <c r="D204" s="97">
        <v>10100</v>
      </c>
      <c r="E204" s="99">
        <v>0.2</v>
      </c>
      <c r="F204" s="96">
        <f t="shared" si="6"/>
        <v>2020</v>
      </c>
    </row>
    <row r="205" spans="1:6" x14ac:dyDescent="0.2">
      <c r="A205" t="s">
        <v>392</v>
      </c>
      <c r="B205" t="s">
        <v>393</v>
      </c>
      <c r="C205" s="3" t="s">
        <v>16</v>
      </c>
      <c r="D205" s="97">
        <v>24</v>
      </c>
      <c r="E205" s="99">
        <v>0.2</v>
      </c>
      <c r="F205" s="96">
        <f t="shared" si="6"/>
        <v>4.8000000000000007</v>
      </c>
    </row>
    <row r="206" spans="1:6" x14ac:dyDescent="0.2">
      <c r="A206" t="s">
        <v>392</v>
      </c>
      <c r="B206" t="s">
        <v>394</v>
      </c>
      <c r="C206" s="3" t="s">
        <v>16</v>
      </c>
      <c r="D206" s="97">
        <v>54</v>
      </c>
      <c r="E206" s="99">
        <v>0.2</v>
      </c>
      <c r="F206" s="96">
        <f t="shared" si="6"/>
        <v>10.8</v>
      </c>
    </row>
    <row r="207" spans="1:6" x14ac:dyDescent="0.2">
      <c r="A207" t="s">
        <v>392</v>
      </c>
      <c r="B207" t="s">
        <v>403</v>
      </c>
      <c r="C207" s="3" t="s">
        <v>16</v>
      </c>
      <c r="D207" s="97">
        <v>1800</v>
      </c>
      <c r="E207" s="99">
        <v>1.25</v>
      </c>
      <c r="F207" s="96">
        <f t="shared" si="6"/>
        <v>2250</v>
      </c>
    </row>
    <row r="208" spans="1:6" x14ac:dyDescent="0.2">
      <c r="A208" t="s">
        <v>392</v>
      </c>
      <c r="B208" t="s">
        <v>404</v>
      </c>
      <c r="C208" s="3" t="s">
        <v>16</v>
      </c>
      <c r="D208" s="97">
        <v>25</v>
      </c>
      <c r="E208" s="99">
        <v>1.5</v>
      </c>
      <c r="F208" s="96">
        <f t="shared" si="6"/>
        <v>37.5</v>
      </c>
    </row>
    <row r="209" spans="1:6" x14ac:dyDescent="0.2">
      <c r="A209" t="s">
        <v>392</v>
      </c>
      <c r="B209" t="s">
        <v>395</v>
      </c>
      <c r="C209" s="3" t="s">
        <v>16</v>
      </c>
      <c r="D209" s="97">
        <v>100</v>
      </c>
      <c r="E209" s="99">
        <v>0.2</v>
      </c>
      <c r="F209" s="96">
        <f t="shared" si="6"/>
        <v>20</v>
      </c>
    </row>
    <row r="210" spans="1:6" x14ac:dyDescent="0.2">
      <c r="B210" t="s">
        <v>396</v>
      </c>
      <c r="C210" s="3" t="s">
        <v>19</v>
      </c>
      <c r="D210" s="97">
        <v>7</v>
      </c>
      <c r="E210" s="99">
        <v>8</v>
      </c>
      <c r="F210" s="96">
        <f t="shared" si="6"/>
        <v>56</v>
      </c>
    </row>
    <row r="211" spans="1:6" x14ac:dyDescent="0.2">
      <c r="B211" t="s">
        <v>402</v>
      </c>
      <c r="C211" s="3" t="s">
        <v>19</v>
      </c>
      <c r="D211" s="97">
        <v>13</v>
      </c>
      <c r="E211" s="99">
        <v>8</v>
      </c>
      <c r="F211" s="96">
        <f t="shared" si="6"/>
        <v>104</v>
      </c>
    </row>
    <row r="212" spans="1:6" x14ac:dyDescent="0.2">
      <c r="B212" t="s">
        <v>398</v>
      </c>
      <c r="C212" s="3" t="s">
        <v>19</v>
      </c>
      <c r="D212" s="97">
        <v>28</v>
      </c>
      <c r="E212" s="99">
        <v>8</v>
      </c>
      <c r="F212" s="96">
        <f t="shared" si="6"/>
        <v>224</v>
      </c>
    </row>
    <row r="213" spans="1:6" x14ac:dyDescent="0.2">
      <c r="B213" t="s">
        <v>399</v>
      </c>
      <c r="C213" s="3" t="s">
        <v>19</v>
      </c>
      <c r="D213" s="97">
        <v>1</v>
      </c>
      <c r="E213" s="99">
        <v>8</v>
      </c>
      <c r="F213" s="96">
        <f t="shared" si="6"/>
        <v>8</v>
      </c>
    </row>
    <row r="214" spans="1:6" x14ac:dyDescent="0.2">
      <c r="B214" t="s">
        <v>400</v>
      </c>
      <c r="C214" s="3" t="s">
        <v>19</v>
      </c>
      <c r="D214" s="97">
        <v>3</v>
      </c>
      <c r="E214" s="99">
        <v>8</v>
      </c>
      <c r="F214" s="96">
        <f t="shared" si="6"/>
        <v>24</v>
      </c>
    </row>
    <row r="215" spans="1:6" x14ac:dyDescent="0.2">
      <c r="B215" t="s">
        <v>401</v>
      </c>
      <c r="C215" s="3" t="s">
        <v>19</v>
      </c>
      <c r="D215" s="97">
        <v>1</v>
      </c>
      <c r="E215" s="99">
        <v>8</v>
      </c>
      <c r="F215" s="96">
        <f t="shared" si="6"/>
        <v>8</v>
      </c>
    </row>
    <row r="216" spans="1:6" x14ac:dyDescent="0.2">
      <c r="B216" t="s">
        <v>397</v>
      </c>
      <c r="C216" s="3" t="s">
        <v>19</v>
      </c>
      <c r="D216" s="97">
        <v>1</v>
      </c>
      <c r="E216" s="99">
        <v>8</v>
      </c>
      <c r="F216" s="96">
        <f t="shared" si="6"/>
        <v>8</v>
      </c>
    </row>
    <row r="217" spans="1:6" x14ac:dyDescent="0.2">
      <c r="D217" s="97"/>
      <c r="E217" s="99"/>
      <c r="F217" s="95"/>
    </row>
    <row r="218" spans="1:6" x14ac:dyDescent="0.2">
      <c r="B218" s="10" t="s">
        <v>85</v>
      </c>
      <c r="E218" s="14"/>
      <c r="F218" s="17">
        <f>SUM(F182:F217)</f>
        <v>35084.75</v>
      </c>
    </row>
    <row r="222" spans="1:6" hidden="1" x14ac:dyDescent="0.2">
      <c r="B222" s="6" t="s">
        <v>128</v>
      </c>
    </row>
    <row r="223" spans="1:6" hidden="1" x14ac:dyDescent="0.2">
      <c r="A223" t="s">
        <v>129</v>
      </c>
      <c r="B223" t="s">
        <v>130</v>
      </c>
      <c r="C223" s="3" t="s">
        <v>16</v>
      </c>
      <c r="D223" s="91">
        <v>400</v>
      </c>
      <c r="E223" s="92">
        <v>14.45</v>
      </c>
      <c r="F223" s="96">
        <f>PRODUCT(D223:E223)</f>
        <v>5780</v>
      </c>
    </row>
    <row r="224" spans="1:6" hidden="1" x14ac:dyDescent="0.2">
      <c r="A224" t="s">
        <v>131</v>
      </c>
      <c r="B224" t="s">
        <v>132</v>
      </c>
      <c r="C224" s="3" t="s">
        <v>16</v>
      </c>
      <c r="D224" s="91">
        <v>500</v>
      </c>
      <c r="E224" s="92">
        <v>19.149999999999999</v>
      </c>
      <c r="F224" s="96">
        <f>PRODUCT(D224:E224)</f>
        <v>9575</v>
      </c>
    </row>
    <row r="225" spans="1:6" hidden="1" x14ac:dyDescent="0.2">
      <c r="A225" t="s">
        <v>133</v>
      </c>
      <c r="B225" t="s">
        <v>134</v>
      </c>
      <c r="C225" s="3" t="s">
        <v>16</v>
      </c>
      <c r="D225" s="91">
        <v>20</v>
      </c>
      <c r="E225" s="92">
        <v>26.4</v>
      </c>
      <c r="F225" s="96">
        <f>PRODUCT(D225:E225)</f>
        <v>528</v>
      </c>
    </row>
    <row r="226" spans="1:6" hidden="1" x14ac:dyDescent="0.2">
      <c r="A226" t="s">
        <v>135</v>
      </c>
      <c r="B226" t="s">
        <v>136</v>
      </c>
      <c r="C226" s="3" t="s">
        <v>19</v>
      </c>
      <c r="D226" s="91">
        <v>2</v>
      </c>
      <c r="E226" s="92">
        <v>650</v>
      </c>
      <c r="F226" s="96">
        <f>PRODUCT(D226:E226)</f>
        <v>1300</v>
      </c>
    </row>
    <row r="227" spans="1:6" hidden="1" x14ac:dyDescent="0.2">
      <c r="A227" t="s">
        <v>137</v>
      </c>
      <c r="B227" t="s">
        <v>138</v>
      </c>
      <c r="C227" s="3" t="s">
        <v>19</v>
      </c>
      <c r="D227" s="91">
        <v>6</v>
      </c>
      <c r="E227" s="92">
        <v>827</v>
      </c>
      <c r="F227" s="96">
        <f>PRODUCT(D227:E227)</f>
        <v>4962</v>
      </c>
    </row>
    <row r="230" spans="1:6" ht="15" x14ac:dyDescent="0.2">
      <c r="B230" s="19" t="s">
        <v>170</v>
      </c>
      <c r="E230" s="99"/>
      <c r="F230" s="29">
        <f>SUM(F29,F56,F66,F104,F174,F218)</f>
        <v>3425672.78</v>
      </c>
    </row>
    <row r="232" spans="1:6" x14ac:dyDescent="0.2">
      <c r="B232" s="21" t="s">
        <v>180</v>
      </c>
      <c r="C232" s="22"/>
      <c r="D232" s="23"/>
      <c r="E232" s="24"/>
      <c r="F232" s="25">
        <f>SUM(F4:F28)</f>
        <v>1852128.38</v>
      </c>
    </row>
    <row r="233" spans="1:6" x14ac:dyDescent="0.2">
      <c r="B233" s="21" t="s">
        <v>181</v>
      </c>
      <c r="C233" s="22"/>
      <c r="D233" s="23"/>
      <c r="E233" s="24"/>
      <c r="F233" s="25">
        <f>SUM(F32:F54)</f>
        <v>653837</v>
      </c>
    </row>
    <row r="234" spans="1:6" x14ac:dyDescent="0.2">
      <c r="B234" s="21" t="s">
        <v>172</v>
      </c>
      <c r="C234" s="22"/>
      <c r="D234" s="23"/>
      <c r="E234" s="24"/>
      <c r="F234" s="25">
        <f>SUM(F60:F65)</f>
        <v>221195.5</v>
      </c>
    </row>
    <row r="235" spans="1:6" x14ac:dyDescent="0.2">
      <c r="B235" s="21" t="s">
        <v>182</v>
      </c>
      <c r="C235" s="22"/>
      <c r="D235" s="23"/>
      <c r="E235" s="24"/>
      <c r="F235" s="26">
        <f>SUM(F182:F217)</f>
        <v>35084.75</v>
      </c>
    </row>
    <row r="236" spans="1:6" x14ac:dyDescent="0.2">
      <c r="B236" s="27"/>
      <c r="C236" s="22"/>
      <c r="D236" s="23"/>
      <c r="E236" s="28" t="s">
        <v>183</v>
      </c>
      <c r="F236" s="25">
        <f>SUM(F232:F235)</f>
        <v>2762245.63</v>
      </c>
    </row>
    <row r="237" spans="1:6" x14ac:dyDescent="0.2">
      <c r="B237" s="27"/>
      <c r="C237" s="22"/>
      <c r="D237" s="23"/>
      <c r="E237" s="24"/>
      <c r="F237" s="24"/>
    </row>
    <row r="238" spans="1:6" x14ac:dyDescent="0.2">
      <c r="B238" s="21" t="s">
        <v>376</v>
      </c>
      <c r="C238" s="22"/>
      <c r="D238" s="23"/>
      <c r="E238" s="24"/>
      <c r="F238" s="87">
        <f>SUM(F167:F170)</f>
        <v>8450</v>
      </c>
    </row>
    <row r="239" spans="1:6" x14ac:dyDescent="0.2">
      <c r="B239" s="21" t="s">
        <v>58</v>
      </c>
      <c r="C239" s="22"/>
      <c r="D239" s="23"/>
      <c r="E239" s="24"/>
      <c r="F239" s="87">
        <f>SUM(F74:F102)</f>
        <v>274439</v>
      </c>
    </row>
    <row r="240" spans="1:6" x14ac:dyDescent="0.2">
      <c r="B240" s="21" t="s">
        <v>63</v>
      </c>
      <c r="C240" s="22"/>
      <c r="D240" s="23"/>
      <c r="E240" s="24"/>
      <c r="F240" s="87">
        <f>SUM(F118:F172)</f>
        <v>308358.15000000002</v>
      </c>
    </row>
    <row r="241" spans="5:6" x14ac:dyDescent="0.2">
      <c r="E241" s="28" t="s">
        <v>183</v>
      </c>
      <c r="F241" s="88">
        <f>SUM(F238:F240)</f>
        <v>591247.15</v>
      </c>
    </row>
  </sheetData>
  <mergeCells count="1">
    <mergeCell ref="A1:F1"/>
  </mergeCells>
  <phoneticPr fontId="15" type="noConversion"/>
  <printOptions gridLines="1"/>
  <pageMargins left="0.75" right="0.75" top="1.5" bottom="1" header="0.5" footer="0.5"/>
  <pageSetup scale="74" fitToHeight="6" orientation="portrait" horizontalDpi="4294967293" verticalDpi="300" r:id="rId1"/>
  <headerFooter alignWithMargins="0">
    <oddHeader xml:space="preserve">&amp;C&amp;D
&amp;12&amp;UCOST ESTIMATE&amp;"Arial,Bold"&amp;14
&amp;"Arial,Regular"&amp;10&amp;U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A426-658E-47D6-A34A-F7AA8413AF32}">
  <sheetPr>
    <pageSetUpPr fitToPage="1"/>
  </sheetPr>
  <dimension ref="A1:K25"/>
  <sheetViews>
    <sheetView tabSelected="1" topLeftCell="A13" zoomScaleNormal="100" zoomScaleSheetLayoutView="100" workbookViewId="0">
      <selection activeCell="E2" sqref="E2:F2"/>
    </sheetView>
  </sheetViews>
  <sheetFormatPr defaultRowHeight="13.5" x14ac:dyDescent="0.25"/>
  <cols>
    <col min="1" max="1" width="8.7109375" style="113" customWidth="1"/>
    <col min="2" max="2" width="50.42578125" style="113" customWidth="1"/>
    <col min="3" max="3" width="8" style="115" customWidth="1"/>
    <col min="4" max="4" width="7.42578125" style="116" customWidth="1"/>
    <col min="5" max="6" width="20.7109375" style="117" customWidth="1"/>
    <col min="7" max="16384" width="9.140625" style="113"/>
  </cols>
  <sheetData>
    <row r="1" spans="1:8" s="111" customFormat="1" ht="33.75" customHeight="1" x14ac:dyDescent="0.45">
      <c r="A1" s="121" t="s">
        <v>456</v>
      </c>
      <c r="B1" s="122"/>
      <c r="C1" s="122"/>
      <c r="D1" s="122"/>
      <c r="E1" s="122"/>
      <c r="F1" s="123" t="s">
        <v>457</v>
      </c>
      <c r="H1" s="120"/>
    </row>
    <row r="2" spans="1:8" s="112" customFormat="1" ht="32.25" customHeight="1" x14ac:dyDescent="0.3">
      <c r="A2" s="108"/>
      <c r="B2" s="124" t="s">
        <v>452</v>
      </c>
      <c r="C2" s="124"/>
      <c r="D2" s="124"/>
      <c r="E2" s="124" t="s">
        <v>453</v>
      </c>
      <c r="F2" s="124"/>
    </row>
    <row r="3" spans="1:8" s="112" customFormat="1" ht="32.25" customHeight="1" x14ac:dyDescent="0.3">
      <c r="A3" s="108"/>
      <c r="B3" s="109" t="s">
        <v>454</v>
      </c>
      <c r="C3" s="109"/>
      <c r="D3" s="109"/>
      <c r="E3" s="110" t="s">
        <v>455</v>
      </c>
      <c r="F3" s="110"/>
    </row>
    <row r="4" spans="1:8" ht="21.75" customHeight="1" x14ac:dyDescent="0.25">
      <c r="A4" s="125" t="s">
        <v>458</v>
      </c>
      <c r="B4" s="126"/>
      <c r="C4" s="126"/>
      <c r="D4" s="126"/>
      <c r="E4" s="126"/>
      <c r="F4" s="127"/>
    </row>
    <row r="5" spans="1:8" s="114" customFormat="1" ht="20.25" x14ac:dyDescent="0.35">
      <c r="A5" s="128"/>
      <c r="B5" s="129"/>
      <c r="C5" s="129"/>
      <c r="D5" s="129"/>
      <c r="E5" s="129"/>
      <c r="F5" s="130"/>
    </row>
    <row r="6" spans="1:8" s="114" customFormat="1" ht="20.25" x14ac:dyDescent="0.35">
      <c r="A6" s="131" t="s">
        <v>424</v>
      </c>
      <c r="B6" s="131" t="s">
        <v>423</v>
      </c>
      <c r="C6" s="131" t="s">
        <v>419</v>
      </c>
      <c r="D6" s="131" t="s">
        <v>420</v>
      </c>
      <c r="E6" s="131" t="s">
        <v>421</v>
      </c>
      <c r="F6" s="132" t="s">
        <v>422</v>
      </c>
    </row>
    <row r="7" spans="1:8" s="114" customFormat="1" ht="20.25" x14ac:dyDescent="0.35">
      <c r="A7" s="133"/>
      <c r="B7" s="134"/>
      <c r="C7" s="134"/>
      <c r="D7" s="134"/>
      <c r="E7" s="134"/>
      <c r="F7" s="135"/>
    </row>
    <row r="8" spans="1:8" ht="20.100000000000001" customHeight="1" x14ac:dyDescent="0.3">
      <c r="A8" s="136" t="s">
        <v>194</v>
      </c>
      <c r="B8" s="137"/>
      <c r="C8" s="138"/>
      <c r="D8" s="139"/>
      <c r="E8" s="140"/>
      <c r="F8" s="141"/>
    </row>
    <row r="9" spans="1:8" ht="20.100000000000001" customHeight="1" x14ac:dyDescent="0.25">
      <c r="A9" s="104" t="s">
        <v>429</v>
      </c>
      <c r="B9" s="101" t="s">
        <v>440</v>
      </c>
      <c r="C9" s="102" t="s">
        <v>9</v>
      </c>
      <c r="D9" s="103">
        <v>1</v>
      </c>
      <c r="E9" s="142">
        <v>0</v>
      </c>
      <c r="F9" s="143">
        <f>SUM(D9*E9)</f>
        <v>0</v>
      </c>
    </row>
    <row r="10" spans="1:8" ht="20.100000000000001" customHeight="1" x14ac:dyDescent="0.25">
      <c r="A10" s="104" t="s">
        <v>428</v>
      </c>
      <c r="B10" s="101" t="s">
        <v>430</v>
      </c>
      <c r="C10" s="102" t="s">
        <v>9</v>
      </c>
      <c r="D10" s="103">
        <v>1</v>
      </c>
      <c r="E10" s="142">
        <v>0</v>
      </c>
      <c r="F10" s="143">
        <f>SUM(D10*E10)</f>
        <v>0</v>
      </c>
    </row>
    <row r="11" spans="1:8" ht="20.100000000000001" customHeight="1" x14ac:dyDescent="0.25">
      <c r="A11" s="144" t="s">
        <v>441</v>
      </c>
      <c r="B11" s="145" t="s">
        <v>418</v>
      </c>
      <c r="C11" s="145"/>
      <c r="D11" s="145"/>
      <c r="E11" s="146"/>
      <c r="F11" s="147">
        <f>SUM(F9:F10)</f>
        <v>0</v>
      </c>
    </row>
    <row r="12" spans="1:8" ht="20.100000000000001" customHeight="1" x14ac:dyDescent="0.3">
      <c r="A12" s="148" t="s">
        <v>449</v>
      </c>
      <c r="B12" s="149"/>
      <c r="C12" s="150"/>
      <c r="D12" s="151"/>
      <c r="E12" s="152"/>
      <c r="F12" s="153"/>
    </row>
    <row r="13" spans="1:8" ht="20.100000000000001" customHeight="1" x14ac:dyDescent="0.3">
      <c r="A13" s="154" t="s">
        <v>433</v>
      </c>
      <c r="B13" s="155" t="s">
        <v>442</v>
      </c>
      <c r="C13" s="156" t="s">
        <v>16</v>
      </c>
      <c r="D13" s="157">
        <v>250</v>
      </c>
      <c r="E13" s="170">
        <v>0</v>
      </c>
      <c r="F13" s="143">
        <f>SUM(D13*E13)</f>
        <v>0</v>
      </c>
    </row>
    <row r="14" spans="1:8" ht="20.100000000000001" customHeight="1" x14ac:dyDescent="0.3">
      <c r="A14" s="154" t="s">
        <v>434</v>
      </c>
      <c r="B14" s="155" t="s">
        <v>443</v>
      </c>
      <c r="C14" s="156" t="s">
        <v>16</v>
      </c>
      <c r="D14" s="157">
        <v>175</v>
      </c>
      <c r="E14" s="170">
        <v>0</v>
      </c>
      <c r="F14" s="143">
        <f t="shared" ref="F14:F22" si="0">SUM(D14*E14)</f>
        <v>0</v>
      </c>
    </row>
    <row r="15" spans="1:8" ht="20.100000000000001" customHeight="1" x14ac:dyDescent="0.35">
      <c r="A15" s="154" t="s">
        <v>435</v>
      </c>
      <c r="B15" s="155" t="s">
        <v>444</v>
      </c>
      <c r="C15" s="156" t="s">
        <v>16</v>
      </c>
      <c r="D15" s="157">
        <v>120</v>
      </c>
      <c r="E15" s="170">
        <v>0</v>
      </c>
      <c r="F15" s="143">
        <f t="shared" si="0"/>
        <v>0</v>
      </c>
      <c r="H15" s="119"/>
    </row>
    <row r="16" spans="1:8" ht="20.100000000000001" customHeight="1" x14ac:dyDescent="0.3">
      <c r="A16" s="154" t="s">
        <v>436</v>
      </c>
      <c r="B16" s="155" t="s">
        <v>451</v>
      </c>
      <c r="C16" s="156" t="s">
        <v>16</v>
      </c>
      <c r="D16" s="157">
        <v>55</v>
      </c>
      <c r="E16" s="170">
        <v>0</v>
      </c>
      <c r="F16" s="143">
        <f t="shared" si="0"/>
        <v>0</v>
      </c>
    </row>
    <row r="17" spans="1:11" ht="20.100000000000001" customHeight="1" x14ac:dyDescent="0.3">
      <c r="A17" s="154" t="s">
        <v>437</v>
      </c>
      <c r="B17" s="155" t="s">
        <v>445</v>
      </c>
      <c r="C17" s="156" t="s">
        <v>29</v>
      </c>
      <c r="D17" s="157">
        <v>10</v>
      </c>
      <c r="E17" s="170">
        <v>0</v>
      </c>
      <c r="F17" s="143">
        <f t="shared" si="0"/>
        <v>0</v>
      </c>
    </row>
    <row r="18" spans="1:11" ht="20.100000000000001" customHeight="1" x14ac:dyDescent="0.3">
      <c r="A18" s="154" t="s">
        <v>438</v>
      </c>
      <c r="B18" s="155" t="s">
        <v>446</v>
      </c>
      <c r="C18" s="156" t="s">
        <v>29</v>
      </c>
      <c r="D18" s="157">
        <v>9</v>
      </c>
      <c r="E18" s="170">
        <v>0</v>
      </c>
      <c r="F18" s="143">
        <f t="shared" si="0"/>
        <v>0</v>
      </c>
    </row>
    <row r="19" spans="1:11" ht="20.100000000000001" customHeight="1" x14ac:dyDescent="0.3">
      <c r="A19" s="154" t="s">
        <v>439</v>
      </c>
      <c r="B19" s="155" t="s">
        <v>431</v>
      </c>
      <c r="C19" s="156" t="s">
        <v>29</v>
      </c>
      <c r="D19" s="157">
        <v>3</v>
      </c>
      <c r="E19" s="170">
        <v>0</v>
      </c>
      <c r="F19" s="143">
        <f t="shared" si="0"/>
        <v>0</v>
      </c>
    </row>
    <row r="20" spans="1:11" ht="20.100000000000001" customHeight="1" x14ac:dyDescent="0.3">
      <c r="A20" s="154" t="s">
        <v>426</v>
      </c>
      <c r="B20" s="155" t="s">
        <v>432</v>
      </c>
      <c r="C20" s="156" t="s">
        <v>29</v>
      </c>
      <c r="D20" s="157">
        <v>100</v>
      </c>
      <c r="E20" s="170">
        <v>0</v>
      </c>
      <c r="F20" s="143">
        <f t="shared" si="0"/>
        <v>0</v>
      </c>
    </row>
    <row r="21" spans="1:11" ht="20.100000000000001" customHeight="1" x14ac:dyDescent="0.3">
      <c r="A21" s="154" t="s">
        <v>427</v>
      </c>
      <c r="B21" s="155" t="s">
        <v>448</v>
      </c>
      <c r="C21" s="156" t="s">
        <v>9</v>
      </c>
      <c r="D21" s="157">
        <v>1</v>
      </c>
      <c r="E21" s="170">
        <v>0</v>
      </c>
      <c r="F21" s="143">
        <f t="shared" si="0"/>
        <v>0</v>
      </c>
    </row>
    <row r="22" spans="1:11" ht="20.100000000000001" customHeight="1" x14ac:dyDescent="0.3">
      <c r="A22" s="154" t="s">
        <v>425</v>
      </c>
      <c r="B22" s="158" t="s">
        <v>447</v>
      </c>
      <c r="C22" s="156" t="s">
        <v>9</v>
      </c>
      <c r="D22" s="157">
        <v>1</v>
      </c>
      <c r="E22" s="170">
        <v>0</v>
      </c>
      <c r="F22" s="143">
        <f t="shared" si="0"/>
        <v>0</v>
      </c>
    </row>
    <row r="23" spans="1:11" ht="20.100000000000001" customHeight="1" thickBot="1" x14ac:dyDescent="0.3">
      <c r="A23" s="159" t="s">
        <v>450</v>
      </c>
      <c r="B23" s="160" t="s">
        <v>418</v>
      </c>
      <c r="C23" s="160"/>
      <c r="D23" s="160"/>
      <c r="E23" s="161"/>
      <c r="F23" s="162">
        <f>SUM(F13:F22)</f>
        <v>0</v>
      </c>
    </row>
    <row r="24" spans="1:11" s="119" customFormat="1" ht="20.100000000000001" customHeight="1" thickBot="1" x14ac:dyDescent="0.4">
      <c r="A24" s="163"/>
      <c r="B24" s="164" t="s">
        <v>459</v>
      </c>
      <c r="C24" s="164"/>
      <c r="D24" s="164"/>
      <c r="E24" s="165"/>
      <c r="F24" s="166">
        <f>SUM(F11+F23)</f>
        <v>0</v>
      </c>
    </row>
    <row r="25" spans="1:11" ht="17.25" customHeight="1" thickBot="1" x14ac:dyDescent="0.35">
      <c r="A25" s="167" t="s">
        <v>460</v>
      </c>
      <c r="B25" s="168"/>
      <c r="C25" s="168"/>
      <c r="D25" s="168"/>
      <c r="E25" s="168"/>
      <c r="F25" s="169"/>
      <c r="G25" s="118"/>
      <c r="K25" s="118"/>
    </row>
  </sheetData>
  <sheetProtection algorithmName="SHA-512" hashValue="eVpoGxhj7jy0toppz28SD6cIZ9jUd4R6+Az7CdmXe9rqSsUUQaNPxctSSmg6athHpshtR6YGEWt+svGpmTK2kA==" saltValue="R5ETNddzwGPTLtRD5DTu7A==" spinCount="100000" sheet="1" objects="1" scenarios="1"/>
  <protectedRanges>
    <protectedRange password="CCDB" sqref="A3" name="Range1"/>
    <protectedRange password="CCDB" sqref="B3:F3" name="Range1_1"/>
  </protectedRanges>
  <mergeCells count="14">
    <mergeCell ref="A2:A3"/>
    <mergeCell ref="B2:D2"/>
    <mergeCell ref="E2:F2"/>
    <mergeCell ref="E3:F3"/>
    <mergeCell ref="A4:F4"/>
    <mergeCell ref="B3:D3"/>
    <mergeCell ref="A23:E23"/>
    <mergeCell ref="A25:F25"/>
    <mergeCell ref="A12:B12"/>
    <mergeCell ref="A8:B8"/>
    <mergeCell ref="A11:E11"/>
    <mergeCell ref="A5:F5"/>
    <mergeCell ref="A7:F7"/>
    <mergeCell ref="B24:E24"/>
  </mergeCells>
  <printOptions horizontalCentered="1"/>
  <pageMargins left="0" right="0" top="0.5" bottom="0.5" header="0" footer="0"/>
  <pageSetup scale="90" orientation="portrait" r:id="rId1"/>
  <headerFooter alignWithMargins="0">
    <oddFooter>&amp;L&amp;8
&amp;Z&amp;F&amp;C&amp;8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0"/>
  <sheetViews>
    <sheetView workbookViewId="0">
      <selection activeCell="I134" sqref="I134"/>
    </sheetView>
  </sheetViews>
  <sheetFormatPr defaultRowHeight="12.75" x14ac:dyDescent="0.2"/>
  <cols>
    <col min="1" max="1" width="15.28515625" customWidth="1"/>
    <col min="2" max="2" width="57.5703125" bestFit="1" customWidth="1"/>
    <col min="5" max="5" width="10.140625" bestFit="1" customWidth="1"/>
    <col min="6" max="6" width="11.7109375" bestFit="1" customWidth="1"/>
  </cols>
  <sheetData>
    <row r="1" spans="1:6" x14ac:dyDescent="0.2">
      <c r="A1" s="11"/>
      <c r="B1" s="11" t="s">
        <v>184</v>
      </c>
      <c r="C1" s="11"/>
      <c r="D1" s="11"/>
      <c r="E1" s="74"/>
      <c r="F1" s="74"/>
    </row>
    <row r="2" spans="1:6" x14ac:dyDescent="0.2">
      <c r="A2" s="11"/>
      <c r="B2" s="11"/>
      <c r="C2" s="11"/>
      <c r="D2" s="11"/>
      <c r="E2" s="74"/>
      <c r="F2" s="74"/>
    </row>
    <row r="3" spans="1:6" x14ac:dyDescent="0.2">
      <c r="A3" s="11" t="s">
        <v>185</v>
      </c>
      <c r="B3" s="11" t="s">
        <v>186</v>
      </c>
      <c r="C3" s="11"/>
      <c r="D3" s="75" t="s">
        <v>187</v>
      </c>
      <c r="E3" s="76">
        <v>39643</v>
      </c>
      <c r="F3" s="74"/>
    </row>
    <row r="4" spans="1:6" x14ac:dyDescent="0.2">
      <c r="A4" s="11"/>
      <c r="B4" s="11"/>
      <c r="C4" s="11"/>
      <c r="D4" s="11"/>
      <c r="E4" s="74"/>
      <c r="F4" s="74"/>
    </row>
    <row r="5" spans="1:6" x14ac:dyDescent="0.2">
      <c r="A5" s="77" t="s">
        <v>188</v>
      </c>
      <c r="B5" s="77" t="s">
        <v>1</v>
      </c>
      <c r="C5" s="77" t="s">
        <v>2</v>
      </c>
      <c r="D5" s="78" t="s">
        <v>189</v>
      </c>
      <c r="E5" s="79" t="s">
        <v>2</v>
      </c>
      <c r="F5" s="79" t="s">
        <v>183</v>
      </c>
    </row>
    <row r="6" spans="1:6" x14ac:dyDescent="0.2">
      <c r="A6" s="80" t="s">
        <v>190</v>
      </c>
      <c r="B6" s="80"/>
      <c r="C6" s="80"/>
      <c r="D6" s="80" t="s">
        <v>191</v>
      </c>
      <c r="E6" s="81" t="s">
        <v>4</v>
      </c>
      <c r="F6" s="81" t="s">
        <v>4</v>
      </c>
    </row>
    <row r="7" spans="1:6" x14ac:dyDescent="0.2">
      <c r="A7" s="31" t="s">
        <v>192</v>
      </c>
      <c r="B7" s="35" t="s">
        <v>192</v>
      </c>
      <c r="C7" s="36" t="s">
        <v>192</v>
      </c>
      <c r="D7" s="35" t="s">
        <v>192</v>
      </c>
      <c r="E7" s="37" t="s">
        <v>192</v>
      </c>
      <c r="F7" s="37" t="s">
        <v>192</v>
      </c>
    </row>
    <row r="8" spans="1:6" x14ac:dyDescent="0.2">
      <c r="A8" s="72" t="s">
        <v>193</v>
      </c>
      <c r="B8" s="73" t="s">
        <v>194</v>
      </c>
      <c r="C8" s="40"/>
      <c r="D8" s="39"/>
      <c r="E8" s="41"/>
      <c r="F8" s="41"/>
    </row>
    <row r="9" spans="1:6" x14ac:dyDescent="0.2">
      <c r="A9" s="42" t="s">
        <v>195</v>
      </c>
      <c r="B9" s="39" t="s">
        <v>8</v>
      </c>
      <c r="C9" s="40" t="s">
        <v>9</v>
      </c>
      <c r="D9" s="39">
        <v>1</v>
      </c>
      <c r="E9" s="41">
        <v>20000</v>
      </c>
      <c r="F9" s="41">
        <f>PRODUCT(D9,E9)</f>
        <v>20000</v>
      </c>
    </row>
    <row r="10" spans="1:6" x14ac:dyDescent="0.2">
      <c r="A10" s="42" t="s">
        <v>196</v>
      </c>
      <c r="B10" s="39" t="s">
        <v>197</v>
      </c>
      <c r="C10" s="40" t="s">
        <v>29</v>
      </c>
      <c r="D10" s="39">
        <v>3000</v>
      </c>
      <c r="E10" s="41">
        <v>9</v>
      </c>
      <c r="F10" s="41">
        <f>PRODUCT(D10,E10)</f>
        <v>27000</v>
      </c>
    </row>
    <row r="11" spans="1:6" x14ac:dyDescent="0.2">
      <c r="A11" s="42" t="s">
        <v>198</v>
      </c>
      <c r="B11" s="39" t="s">
        <v>199</v>
      </c>
      <c r="C11" s="40" t="s">
        <v>29</v>
      </c>
      <c r="D11" s="39">
        <v>3000</v>
      </c>
      <c r="E11" s="41">
        <v>7</v>
      </c>
      <c r="F11" s="41">
        <f>PRODUCT(D11,E11)</f>
        <v>21000</v>
      </c>
    </row>
    <row r="12" spans="1:6" x14ac:dyDescent="0.2">
      <c r="A12" s="42" t="s">
        <v>200</v>
      </c>
      <c r="B12" s="39" t="s">
        <v>201</v>
      </c>
      <c r="C12" s="40" t="s">
        <v>29</v>
      </c>
      <c r="D12" s="39">
        <v>100</v>
      </c>
      <c r="E12" s="41">
        <v>11</v>
      </c>
      <c r="F12" s="41">
        <f>PRODUCT(D12,E12)</f>
        <v>1100</v>
      </c>
    </row>
    <row r="13" spans="1:6" x14ac:dyDescent="0.2">
      <c r="A13" s="38" t="s">
        <v>202</v>
      </c>
      <c r="B13" s="39" t="s">
        <v>203</v>
      </c>
      <c r="C13" s="40" t="s">
        <v>9</v>
      </c>
      <c r="D13" s="39">
        <v>1</v>
      </c>
      <c r="E13" s="41">
        <v>7000</v>
      </c>
      <c r="F13" s="41">
        <f t="shared" ref="F13:F30" si="0">PRODUCT(D13,E13)</f>
        <v>7000</v>
      </c>
    </row>
    <row r="14" spans="1:6" x14ac:dyDescent="0.2">
      <c r="A14" s="38" t="s">
        <v>204</v>
      </c>
      <c r="B14" s="39" t="s">
        <v>205</v>
      </c>
      <c r="C14" s="40" t="s">
        <v>9</v>
      </c>
      <c r="D14" s="39">
        <v>1</v>
      </c>
      <c r="E14" s="41">
        <v>7000</v>
      </c>
      <c r="F14" s="41">
        <f t="shared" si="0"/>
        <v>7000</v>
      </c>
    </row>
    <row r="15" spans="1:6" x14ac:dyDescent="0.2">
      <c r="A15" s="42" t="s">
        <v>206</v>
      </c>
      <c r="B15" s="39" t="s">
        <v>207</v>
      </c>
      <c r="C15" s="40" t="s">
        <v>29</v>
      </c>
      <c r="D15" s="39">
        <v>10</v>
      </c>
      <c r="E15" s="41">
        <v>180</v>
      </c>
      <c r="F15" s="41">
        <f t="shared" si="0"/>
        <v>1800</v>
      </c>
    </row>
    <row r="16" spans="1:6" x14ac:dyDescent="0.2">
      <c r="A16" s="42" t="s">
        <v>208</v>
      </c>
      <c r="B16" s="39" t="s">
        <v>209</v>
      </c>
      <c r="C16" s="40" t="s">
        <v>29</v>
      </c>
      <c r="D16" s="39">
        <v>10</v>
      </c>
      <c r="E16" s="41">
        <v>200</v>
      </c>
      <c r="F16" s="41">
        <f t="shared" si="0"/>
        <v>2000</v>
      </c>
    </row>
    <row r="17" spans="1:6" x14ac:dyDescent="0.2">
      <c r="A17" s="42" t="s">
        <v>210</v>
      </c>
      <c r="B17" s="39" t="s">
        <v>211</v>
      </c>
      <c r="C17" s="40" t="s">
        <v>25</v>
      </c>
      <c r="D17" s="39">
        <v>150</v>
      </c>
      <c r="E17" s="41">
        <v>62</v>
      </c>
      <c r="F17" s="41">
        <f t="shared" si="0"/>
        <v>9300</v>
      </c>
    </row>
    <row r="18" spans="1:6" x14ac:dyDescent="0.2">
      <c r="A18" s="42" t="s">
        <v>212</v>
      </c>
      <c r="B18" s="43" t="s">
        <v>113</v>
      </c>
      <c r="C18" s="40" t="s">
        <v>19</v>
      </c>
      <c r="D18" s="39">
        <v>8</v>
      </c>
      <c r="E18" s="41">
        <v>125</v>
      </c>
      <c r="F18" s="41">
        <f t="shared" si="0"/>
        <v>1000</v>
      </c>
    </row>
    <row r="19" spans="1:6" x14ac:dyDescent="0.2">
      <c r="A19" s="42" t="s">
        <v>213</v>
      </c>
      <c r="B19" s="43" t="s">
        <v>114</v>
      </c>
      <c r="C19" s="40" t="s">
        <v>19</v>
      </c>
      <c r="D19" s="39">
        <v>2</v>
      </c>
      <c r="E19" s="41">
        <v>145</v>
      </c>
      <c r="F19" s="41">
        <f t="shared" si="0"/>
        <v>290</v>
      </c>
    </row>
    <row r="20" spans="1:6" x14ac:dyDescent="0.2">
      <c r="A20" s="42" t="s">
        <v>214</v>
      </c>
      <c r="B20" s="43" t="s">
        <v>215</v>
      </c>
      <c r="C20" s="40" t="s">
        <v>19</v>
      </c>
      <c r="D20" s="39">
        <v>4</v>
      </c>
      <c r="E20" s="41">
        <v>200</v>
      </c>
      <c r="F20" s="41">
        <f t="shared" si="0"/>
        <v>800</v>
      </c>
    </row>
    <row r="21" spans="1:6" x14ac:dyDescent="0.2">
      <c r="A21" s="42" t="s">
        <v>216</v>
      </c>
      <c r="B21" s="43" t="s">
        <v>217</v>
      </c>
      <c r="C21" s="40" t="s">
        <v>19</v>
      </c>
      <c r="D21" s="39">
        <v>2</v>
      </c>
      <c r="E21" s="41">
        <v>250</v>
      </c>
      <c r="F21" s="41">
        <f t="shared" si="0"/>
        <v>500</v>
      </c>
    </row>
    <row r="22" spans="1:6" x14ac:dyDescent="0.2">
      <c r="A22" s="42" t="s">
        <v>218</v>
      </c>
      <c r="B22" s="43" t="s">
        <v>219</v>
      </c>
      <c r="C22" s="40" t="s">
        <v>19</v>
      </c>
      <c r="D22" s="39">
        <v>16</v>
      </c>
      <c r="E22" s="41">
        <v>325</v>
      </c>
      <c r="F22" s="41">
        <f t="shared" si="0"/>
        <v>5200</v>
      </c>
    </row>
    <row r="23" spans="1:6" x14ac:dyDescent="0.2">
      <c r="A23" s="42" t="s">
        <v>220</v>
      </c>
      <c r="B23" s="43" t="s">
        <v>115</v>
      </c>
      <c r="C23" s="40" t="s">
        <v>19</v>
      </c>
      <c r="D23" s="39">
        <v>8</v>
      </c>
      <c r="E23" s="41">
        <v>350</v>
      </c>
      <c r="F23" s="41">
        <f t="shared" si="0"/>
        <v>2800</v>
      </c>
    </row>
    <row r="24" spans="1:6" x14ac:dyDescent="0.2">
      <c r="A24" s="42" t="s">
        <v>221</v>
      </c>
      <c r="B24" s="43" t="s">
        <v>222</v>
      </c>
      <c r="C24" s="40" t="s">
        <v>19</v>
      </c>
      <c r="D24" s="39">
        <v>2</v>
      </c>
      <c r="E24" s="41">
        <v>160</v>
      </c>
      <c r="F24" s="41">
        <f t="shared" si="0"/>
        <v>320</v>
      </c>
    </row>
    <row r="25" spans="1:6" x14ac:dyDescent="0.2">
      <c r="A25" s="42" t="s">
        <v>223</v>
      </c>
      <c r="B25" s="43" t="s">
        <v>224</v>
      </c>
      <c r="C25" s="40" t="s">
        <v>19</v>
      </c>
      <c r="D25" s="39">
        <v>2</v>
      </c>
      <c r="E25" s="41">
        <v>260</v>
      </c>
      <c r="F25" s="41">
        <f t="shared" si="0"/>
        <v>520</v>
      </c>
    </row>
    <row r="26" spans="1:6" x14ac:dyDescent="0.2">
      <c r="A26" s="44">
        <v>550.20000000000005</v>
      </c>
      <c r="B26" s="39" t="s">
        <v>225</v>
      </c>
      <c r="C26" s="40" t="s">
        <v>16</v>
      </c>
      <c r="D26" s="39">
        <v>150</v>
      </c>
      <c r="E26" s="41">
        <v>20</v>
      </c>
      <c r="F26" s="41">
        <f t="shared" si="0"/>
        <v>3000</v>
      </c>
    </row>
    <row r="27" spans="1:6" x14ac:dyDescent="0.2">
      <c r="A27" s="38" t="s">
        <v>226</v>
      </c>
      <c r="B27" s="39" t="s">
        <v>227</v>
      </c>
      <c r="C27" s="40" t="s">
        <v>16</v>
      </c>
      <c r="D27" s="39">
        <v>50</v>
      </c>
      <c r="E27" s="41">
        <v>25</v>
      </c>
      <c r="F27" s="41">
        <f t="shared" si="0"/>
        <v>1250</v>
      </c>
    </row>
    <row r="28" spans="1:6" x14ac:dyDescent="0.2">
      <c r="A28" s="38" t="s">
        <v>228</v>
      </c>
      <c r="B28" s="39" t="s">
        <v>229</v>
      </c>
      <c r="C28" s="40" t="s">
        <v>19</v>
      </c>
      <c r="D28" s="39">
        <v>1</v>
      </c>
      <c r="E28" s="41">
        <v>2000</v>
      </c>
      <c r="F28" s="41">
        <f t="shared" si="0"/>
        <v>2000</v>
      </c>
    </row>
    <row r="29" spans="1:6" x14ac:dyDescent="0.2">
      <c r="A29" s="42" t="s">
        <v>230</v>
      </c>
      <c r="B29" s="43" t="s">
        <v>231</v>
      </c>
      <c r="C29" s="40" t="s">
        <v>16</v>
      </c>
      <c r="D29" s="39">
        <v>200</v>
      </c>
      <c r="E29" s="41">
        <v>11</v>
      </c>
      <c r="F29" s="41">
        <f t="shared" si="0"/>
        <v>2200</v>
      </c>
    </row>
    <row r="30" spans="1:6" x14ac:dyDescent="0.2">
      <c r="A30" s="42" t="s">
        <v>232</v>
      </c>
      <c r="B30" s="39" t="s">
        <v>233</v>
      </c>
      <c r="C30" s="40" t="s">
        <v>25</v>
      </c>
      <c r="D30" s="39">
        <v>200</v>
      </c>
      <c r="E30" s="41">
        <v>11</v>
      </c>
      <c r="F30" s="41">
        <f t="shared" si="0"/>
        <v>2200</v>
      </c>
    </row>
    <row r="31" spans="1:6" x14ac:dyDescent="0.2">
      <c r="A31" s="45"/>
      <c r="B31" s="46"/>
      <c r="C31" s="47"/>
      <c r="D31" s="48"/>
      <c r="E31" s="49"/>
      <c r="F31" s="49"/>
    </row>
    <row r="32" spans="1:6" x14ac:dyDescent="0.2">
      <c r="A32" s="50"/>
      <c r="B32" s="51"/>
      <c r="C32" s="52"/>
      <c r="D32" s="51"/>
      <c r="E32" s="37"/>
      <c r="F32" s="37"/>
    </row>
    <row r="33" spans="1:6" x14ac:dyDescent="0.2">
      <c r="A33" s="53"/>
      <c r="B33" s="71" t="s">
        <v>234</v>
      </c>
      <c r="C33" s="55"/>
      <c r="D33" s="54"/>
      <c r="E33" s="41"/>
      <c r="F33" s="41">
        <f>SUM(F8:F31)</f>
        <v>118280</v>
      </c>
    </row>
    <row r="34" spans="1:6" x14ac:dyDescent="0.2">
      <c r="A34" s="56"/>
      <c r="B34" s="57"/>
      <c r="C34" s="58"/>
      <c r="D34" s="57"/>
      <c r="E34" s="49"/>
      <c r="F34" s="49"/>
    </row>
    <row r="38" spans="1:6" x14ac:dyDescent="0.2">
      <c r="A38" s="30" t="s">
        <v>188</v>
      </c>
      <c r="B38" s="30" t="s">
        <v>1</v>
      </c>
      <c r="C38" s="30" t="s">
        <v>2</v>
      </c>
      <c r="D38" s="31" t="s">
        <v>189</v>
      </c>
      <c r="E38" s="32" t="s">
        <v>2</v>
      </c>
      <c r="F38" s="32" t="s">
        <v>183</v>
      </c>
    </row>
    <row r="39" spans="1:6" x14ac:dyDescent="0.2">
      <c r="A39" s="33" t="s">
        <v>190</v>
      </c>
      <c r="B39" s="33"/>
      <c r="C39" s="33"/>
      <c r="D39" s="33" t="s">
        <v>191</v>
      </c>
      <c r="E39" s="34" t="s">
        <v>4</v>
      </c>
      <c r="F39" s="34" t="s">
        <v>4</v>
      </c>
    </row>
    <row r="40" spans="1:6" x14ac:dyDescent="0.2">
      <c r="A40" s="31"/>
      <c r="B40" s="35"/>
      <c r="C40" s="36"/>
      <c r="D40" s="35"/>
      <c r="E40" s="37"/>
      <c r="F40" s="37"/>
    </row>
    <row r="41" spans="1:6" x14ac:dyDescent="0.2">
      <c r="A41" s="72" t="s">
        <v>235</v>
      </c>
      <c r="B41" s="73" t="s">
        <v>236</v>
      </c>
      <c r="C41" s="40" t="s">
        <v>192</v>
      </c>
      <c r="D41" s="39" t="s">
        <v>192</v>
      </c>
      <c r="E41" s="41" t="s">
        <v>192</v>
      </c>
      <c r="F41" s="41" t="s">
        <v>192</v>
      </c>
    </row>
    <row r="42" spans="1:6" x14ac:dyDescent="0.2">
      <c r="A42" s="38" t="s">
        <v>237</v>
      </c>
      <c r="B42" s="43" t="s">
        <v>238</v>
      </c>
      <c r="C42" s="40" t="s">
        <v>16</v>
      </c>
      <c r="D42" s="39">
        <v>50</v>
      </c>
      <c r="E42" s="41">
        <v>4.5999999999999996</v>
      </c>
      <c r="F42" s="41">
        <f t="shared" ref="F42:F65" si="1">PRODUCT(D42,E42)</f>
        <v>229.99999999999997</v>
      </c>
    </row>
    <row r="43" spans="1:6" x14ac:dyDescent="0.2">
      <c r="A43" s="42" t="s">
        <v>239</v>
      </c>
      <c r="B43" s="39" t="s">
        <v>240</v>
      </c>
      <c r="C43" s="40" t="s">
        <v>19</v>
      </c>
      <c r="D43" s="39">
        <v>1</v>
      </c>
      <c r="E43" s="41">
        <v>450</v>
      </c>
      <c r="F43" s="41">
        <f t="shared" si="1"/>
        <v>450</v>
      </c>
    </row>
    <row r="44" spans="1:6" x14ac:dyDescent="0.2">
      <c r="A44" s="42" t="s">
        <v>241</v>
      </c>
      <c r="B44" s="43" t="s">
        <v>132</v>
      </c>
      <c r="C44" s="40" t="s">
        <v>16</v>
      </c>
      <c r="D44" s="39">
        <v>660</v>
      </c>
      <c r="E44" s="41">
        <v>18</v>
      </c>
      <c r="F44" s="41">
        <f t="shared" si="1"/>
        <v>11880</v>
      </c>
    </row>
    <row r="45" spans="1:6" x14ac:dyDescent="0.2">
      <c r="A45" s="42" t="s">
        <v>242</v>
      </c>
      <c r="B45" s="43" t="s">
        <v>134</v>
      </c>
      <c r="C45" s="40" t="s">
        <v>16</v>
      </c>
      <c r="D45" s="39">
        <v>20</v>
      </c>
      <c r="E45" s="41">
        <v>26.4</v>
      </c>
      <c r="F45" s="41">
        <f t="shared" si="1"/>
        <v>528</v>
      </c>
    </row>
    <row r="46" spans="1:6" x14ac:dyDescent="0.2">
      <c r="A46" s="42" t="s">
        <v>243</v>
      </c>
      <c r="B46" s="39" t="s">
        <v>60</v>
      </c>
      <c r="C46" s="40" t="s">
        <v>16</v>
      </c>
      <c r="D46" s="39">
        <v>3500</v>
      </c>
      <c r="E46" s="41">
        <v>50</v>
      </c>
      <c r="F46" s="41">
        <f t="shared" si="1"/>
        <v>175000</v>
      </c>
    </row>
    <row r="47" spans="1:6" x14ac:dyDescent="0.2">
      <c r="A47" s="42" t="s">
        <v>244</v>
      </c>
      <c r="B47" s="39" t="s">
        <v>245</v>
      </c>
      <c r="C47" s="40" t="s">
        <v>19</v>
      </c>
      <c r="D47" s="39">
        <v>4</v>
      </c>
      <c r="E47" s="41">
        <v>20</v>
      </c>
      <c r="F47" s="41">
        <f t="shared" si="1"/>
        <v>80</v>
      </c>
    </row>
    <row r="48" spans="1:6" x14ac:dyDescent="0.2">
      <c r="A48" s="42" t="s">
        <v>246</v>
      </c>
      <c r="B48" s="39" t="s">
        <v>117</v>
      </c>
      <c r="C48" s="40" t="s">
        <v>19</v>
      </c>
      <c r="D48" s="39">
        <v>4</v>
      </c>
      <c r="E48" s="41">
        <v>238</v>
      </c>
      <c r="F48" s="41">
        <f t="shared" si="1"/>
        <v>952</v>
      </c>
    </row>
    <row r="49" spans="1:6" x14ac:dyDescent="0.2">
      <c r="A49" s="42" t="s">
        <v>247</v>
      </c>
      <c r="B49" s="39" t="s">
        <v>61</v>
      </c>
      <c r="C49" s="40" t="s">
        <v>19</v>
      </c>
      <c r="D49" s="39">
        <v>8</v>
      </c>
      <c r="E49" s="41">
        <v>238</v>
      </c>
      <c r="F49" s="41">
        <f t="shared" si="1"/>
        <v>1904</v>
      </c>
    </row>
    <row r="50" spans="1:6" x14ac:dyDescent="0.2">
      <c r="A50" s="42" t="s">
        <v>248</v>
      </c>
      <c r="B50" s="39" t="s">
        <v>118</v>
      </c>
      <c r="C50" s="40" t="s">
        <v>19</v>
      </c>
      <c r="D50" s="39">
        <v>1</v>
      </c>
      <c r="E50" s="41">
        <v>250</v>
      </c>
      <c r="F50" s="41">
        <f t="shared" si="1"/>
        <v>250</v>
      </c>
    </row>
    <row r="51" spans="1:6" x14ac:dyDescent="0.2">
      <c r="A51" s="42" t="s">
        <v>249</v>
      </c>
      <c r="B51" s="43" t="s">
        <v>119</v>
      </c>
      <c r="C51" s="40" t="s">
        <v>19</v>
      </c>
      <c r="D51" s="39">
        <v>3</v>
      </c>
      <c r="E51" s="41">
        <v>120</v>
      </c>
      <c r="F51" s="41">
        <f t="shared" si="1"/>
        <v>360</v>
      </c>
    </row>
    <row r="52" spans="1:6" x14ac:dyDescent="0.2">
      <c r="A52" s="42" t="s">
        <v>250</v>
      </c>
      <c r="B52" s="43" t="s">
        <v>251</v>
      </c>
      <c r="C52" s="40" t="s">
        <v>19</v>
      </c>
      <c r="D52" s="39">
        <v>2</v>
      </c>
      <c r="E52" s="41">
        <v>350</v>
      </c>
      <c r="F52" s="41">
        <f t="shared" si="1"/>
        <v>700</v>
      </c>
    </row>
    <row r="53" spans="1:6" x14ac:dyDescent="0.2">
      <c r="A53" s="42" t="s">
        <v>252</v>
      </c>
      <c r="B53" s="39" t="s">
        <v>253</v>
      </c>
      <c r="C53" s="40" t="s">
        <v>19</v>
      </c>
      <c r="D53" s="39">
        <v>2</v>
      </c>
      <c r="E53" s="41">
        <v>350</v>
      </c>
      <c r="F53" s="41">
        <f t="shared" si="1"/>
        <v>700</v>
      </c>
    </row>
    <row r="54" spans="1:6" x14ac:dyDescent="0.2">
      <c r="A54" s="42" t="s">
        <v>254</v>
      </c>
      <c r="B54" s="39" t="s">
        <v>120</v>
      </c>
      <c r="C54" s="40" t="s">
        <v>19</v>
      </c>
      <c r="D54" s="39">
        <v>2</v>
      </c>
      <c r="E54" s="41">
        <v>350</v>
      </c>
      <c r="F54" s="41">
        <f t="shared" si="1"/>
        <v>700</v>
      </c>
    </row>
    <row r="55" spans="1:6" x14ac:dyDescent="0.2">
      <c r="A55" s="42" t="s">
        <v>255</v>
      </c>
      <c r="B55" s="39" t="s">
        <v>256</v>
      </c>
      <c r="C55" s="40" t="s">
        <v>19</v>
      </c>
      <c r="D55" s="39">
        <v>1</v>
      </c>
      <c r="E55" s="41">
        <v>390</v>
      </c>
      <c r="F55" s="41">
        <f t="shared" si="1"/>
        <v>390</v>
      </c>
    </row>
    <row r="56" spans="1:6" x14ac:dyDescent="0.2">
      <c r="A56" s="42" t="s">
        <v>257</v>
      </c>
      <c r="B56" s="43" t="s">
        <v>258</v>
      </c>
      <c r="C56" s="40" t="s">
        <v>19</v>
      </c>
      <c r="D56" s="39">
        <v>1</v>
      </c>
      <c r="E56" s="41">
        <v>185</v>
      </c>
      <c r="F56" s="41">
        <f t="shared" si="1"/>
        <v>185</v>
      </c>
    </row>
    <row r="57" spans="1:6" x14ac:dyDescent="0.2">
      <c r="A57" s="42" t="s">
        <v>259</v>
      </c>
      <c r="B57" s="43" t="s">
        <v>260</v>
      </c>
      <c r="C57" s="40" t="s">
        <v>19</v>
      </c>
      <c r="D57" s="39">
        <v>6</v>
      </c>
      <c r="E57" s="41">
        <v>700</v>
      </c>
      <c r="F57" s="41">
        <f t="shared" si="1"/>
        <v>4200</v>
      </c>
    </row>
    <row r="58" spans="1:6" x14ac:dyDescent="0.2">
      <c r="A58" s="42" t="s">
        <v>261</v>
      </c>
      <c r="B58" s="43" t="s">
        <v>62</v>
      </c>
      <c r="C58" s="40" t="s">
        <v>19</v>
      </c>
      <c r="D58" s="39">
        <v>12</v>
      </c>
      <c r="E58" s="41">
        <v>720</v>
      </c>
      <c r="F58" s="41">
        <f t="shared" si="1"/>
        <v>8640</v>
      </c>
    </row>
    <row r="59" spans="1:6" x14ac:dyDescent="0.2">
      <c r="A59" s="42" t="s">
        <v>262</v>
      </c>
      <c r="B59" s="43" t="s">
        <v>121</v>
      </c>
      <c r="C59" s="40" t="s">
        <v>19</v>
      </c>
      <c r="D59" s="39">
        <v>2</v>
      </c>
      <c r="E59" s="41">
        <v>845</v>
      </c>
      <c r="F59" s="41">
        <f t="shared" si="1"/>
        <v>1690</v>
      </c>
    </row>
    <row r="60" spans="1:6" x14ac:dyDescent="0.2">
      <c r="A60" s="42" t="s">
        <v>263</v>
      </c>
      <c r="B60" s="43" t="s">
        <v>264</v>
      </c>
      <c r="C60" s="40" t="s">
        <v>19</v>
      </c>
      <c r="D60" s="39">
        <v>4</v>
      </c>
      <c r="E60" s="41">
        <v>1000</v>
      </c>
      <c r="F60" s="41">
        <f t="shared" si="1"/>
        <v>4000</v>
      </c>
    </row>
    <row r="61" spans="1:6" x14ac:dyDescent="0.2">
      <c r="A61" s="42" t="s">
        <v>265</v>
      </c>
      <c r="B61" s="39" t="s">
        <v>266</v>
      </c>
      <c r="C61" s="40" t="s">
        <v>19</v>
      </c>
      <c r="D61" s="39">
        <v>1</v>
      </c>
      <c r="E61" s="41">
        <v>1350</v>
      </c>
      <c r="F61" s="41">
        <f t="shared" si="1"/>
        <v>1350</v>
      </c>
    </row>
    <row r="62" spans="1:6" x14ac:dyDescent="0.2">
      <c r="A62" s="42" t="s">
        <v>267</v>
      </c>
      <c r="B62" s="39" t="s">
        <v>122</v>
      </c>
      <c r="C62" s="40" t="s">
        <v>19</v>
      </c>
      <c r="D62" s="39">
        <v>5</v>
      </c>
      <c r="E62" s="41">
        <v>2760</v>
      </c>
      <c r="F62" s="41">
        <f t="shared" si="1"/>
        <v>13800</v>
      </c>
    </row>
    <row r="63" spans="1:6" x14ac:dyDescent="0.2">
      <c r="A63" s="42" t="s">
        <v>268</v>
      </c>
      <c r="B63" s="39" t="s">
        <v>269</v>
      </c>
      <c r="C63" s="40" t="s">
        <v>19</v>
      </c>
      <c r="D63" s="39">
        <v>3</v>
      </c>
      <c r="E63" s="41">
        <v>3200</v>
      </c>
      <c r="F63" s="41">
        <f t="shared" si="1"/>
        <v>9600</v>
      </c>
    </row>
    <row r="64" spans="1:6" x14ac:dyDescent="0.2">
      <c r="A64" s="42" t="s">
        <v>270</v>
      </c>
      <c r="B64" s="39" t="s">
        <v>271</v>
      </c>
      <c r="C64" s="40" t="s">
        <v>19</v>
      </c>
      <c r="D64" s="39">
        <v>7</v>
      </c>
      <c r="E64" s="41">
        <v>3800</v>
      </c>
      <c r="F64" s="41">
        <f t="shared" si="1"/>
        <v>26600</v>
      </c>
    </row>
    <row r="65" spans="1:6" x14ac:dyDescent="0.2">
      <c r="A65" s="42" t="s">
        <v>272</v>
      </c>
      <c r="B65" s="43" t="s">
        <v>273</v>
      </c>
      <c r="C65" s="40" t="s">
        <v>19</v>
      </c>
      <c r="D65" s="39">
        <v>1</v>
      </c>
      <c r="E65" s="41">
        <v>3500</v>
      </c>
      <c r="F65" s="41">
        <f t="shared" si="1"/>
        <v>3500</v>
      </c>
    </row>
    <row r="66" spans="1:6" x14ac:dyDescent="0.2">
      <c r="A66" s="42" t="s">
        <v>274</v>
      </c>
      <c r="B66" s="43" t="s">
        <v>275</v>
      </c>
      <c r="C66" s="40" t="s">
        <v>19</v>
      </c>
      <c r="D66" s="39">
        <v>1</v>
      </c>
      <c r="E66" s="41">
        <v>450</v>
      </c>
      <c r="F66" s="41">
        <f>PRODUCT(D66,E66)</f>
        <v>450</v>
      </c>
    </row>
    <row r="67" spans="1:6" x14ac:dyDescent="0.2">
      <c r="A67" s="42" t="s">
        <v>276</v>
      </c>
      <c r="B67" s="43" t="s">
        <v>277</v>
      </c>
      <c r="C67" s="40" t="s">
        <v>19</v>
      </c>
      <c r="D67" s="39">
        <v>1</v>
      </c>
      <c r="E67" s="41">
        <v>900</v>
      </c>
      <c r="F67" s="41">
        <f>PRODUCT(D67,E67)</f>
        <v>900</v>
      </c>
    </row>
    <row r="68" spans="1:6" x14ac:dyDescent="0.2">
      <c r="A68" s="42" t="s">
        <v>278</v>
      </c>
      <c r="B68" s="43" t="s">
        <v>279</v>
      </c>
      <c r="C68" s="40" t="s">
        <v>19</v>
      </c>
      <c r="D68" s="39">
        <v>3</v>
      </c>
      <c r="E68" s="41">
        <v>1000</v>
      </c>
      <c r="F68" s="41">
        <f>PRODUCT(D68,E68)</f>
        <v>3000</v>
      </c>
    </row>
    <row r="69" spans="1:6" x14ac:dyDescent="0.2">
      <c r="A69" s="38" t="s">
        <v>280</v>
      </c>
      <c r="B69" s="39" t="s">
        <v>123</v>
      </c>
      <c r="C69" s="40" t="s">
        <v>19</v>
      </c>
      <c r="D69" s="39">
        <v>6</v>
      </c>
      <c r="E69" s="41">
        <v>400</v>
      </c>
      <c r="F69" s="41">
        <f>PRODUCT(D69,E69)</f>
        <v>2400</v>
      </c>
    </row>
    <row r="70" spans="1:6" x14ac:dyDescent="0.2">
      <c r="A70" s="45"/>
      <c r="B70" s="59"/>
      <c r="C70" s="47"/>
      <c r="D70" s="48"/>
      <c r="E70" s="49"/>
      <c r="F70" s="49"/>
    </row>
    <row r="71" spans="1:6" x14ac:dyDescent="0.2">
      <c r="A71" s="50"/>
      <c r="B71" s="51"/>
      <c r="C71" s="52"/>
      <c r="D71" s="51"/>
      <c r="E71" s="37"/>
      <c r="F71" s="37"/>
    </row>
    <row r="72" spans="1:6" x14ac:dyDescent="0.2">
      <c r="A72" s="53" t="s">
        <v>192</v>
      </c>
      <c r="B72" s="71" t="s">
        <v>281</v>
      </c>
      <c r="C72" s="55"/>
      <c r="D72" s="54"/>
      <c r="E72" s="41"/>
      <c r="F72" s="41">
        <f>SUM(F41:F70)</f>
        <v>274439</v>
      </c>
    </row>
    <row r="73" spans="1:6" x14ac:dyDescent="0.2">
      <c r="A73" s="56"/>
      <c r="B73" s="57"/>
      <c r="C73" s="58"/>
      <c r="D73" s="57"/>
      <c r="E73" s="49"/>
      <c r="F73" s="49"/>
    </row>
    <row r="75" spans="1:6" x14ac:dyDescent="0.2">
      <c r="A75" s="30" t="s">
        <v>188</v>
      </c>
      <c r="B75" s="30" t="s">
        <v>1</v>
      </c>
      <c r="C75" s="30" t="s">
        <v>2</v>
      </c>
      <c r="D75" s="31" t="s">
        <v>189</v>
      </c>
      <c r="E75" s="32" t="s">
        <v>2</v>
      </c>
      <c r="F75" s="32" t="s">
        <v>183</v>
      </c>
    </row>
    <row r="76" spans="1:6" x14ac:dyDescent="0.2">
      <c r="A76" s="33" t="s">
        <v>190</v>
      </c>
      <c r="B76" s="33"/>
      <c r="C76" s="33"/>
      <c r="D76" s="33" t="s">
        <v>191</v>
      </c>
      <c r="E76" s="34" t="s">
        <v>4</v>
      </c>
      <c r="F76" s="34" t="s">
        <v>4</v>
      </c>
    </row>
    <row r="77" spans="1:6" x14ac:dyDescent="0.2">
      <c r="A77" s="31"/>
      <c r="B77" s="35"/>
      <c r="C77" s="36"/>
      <c r="D77" s="35"/>
      <c r="E77" s="37"/>
      <c r="F77" s="37"/>
    </row>
    <row r="78" spans="1:6" x14ac:dyDescent="0.2">
      <c r="A78" s="38" t="s">
        <v>282</v>
      </c>
      <c r="B78" s="39" t="s">
        <v>283</v>
      </c>
      <c r="C78" s="40"/>
      <c r="D78" s="39"/>
      <c r="E78" s="41"/>
      <c r="F78" s="41"/>
    </row>
    <row r="79" spans="1:6" x14ac:dyDescent="0.2">
      <c r="A79" s="38" t="s">
        <v>284</v>
      </c>
      <c r="B79" s="39" t="s">
        <v>285</v>
      </c>
      <c r="C79" s="40" t="s">
        <v>16</v>
      </c>
      <c r="D79" s="39">
        <v>100</v>
      </c>
      <c r="E79" s="41">
        <v>25</v>
      </c>
      <c r="F79" s="41">
        <f t="shared" ref="F79:F131" si="2">PRODUCT(D79,E79)</f>
        <v>2500</v>
      </c>
    </row>
    <row r="80" spans="1:6" x14ac:dyDescent="0.2">
      <c r="A80" s="38" t="s">
        <v>286</v>
      </c>
      <c r="B80" s="39" t="s">
        <v>287</v>
      </c>
      <c r="C80" s="40" t="s">
        <v>16</v>
      </c>
      <c r="D80" s="39">
        <v>2335</v>
      </c>
      <c r="E80" s="41">
        <v>30</v>
      </c>
      <c r="F80" s="41">
        <f t="shared" si="2"/>
        <v>70050</v>
      </c>
    </row>
    <row r="81" spans="1:6" x14ac:dyDescent="0.2">
      <c r="A81" s="38" t="s">
        <v>288</v>
      </c>
      <c r="B81" s="39" t="s">
        <v>289</v>
      </c>
      <c r="C81" s="40" t="s">
        <v>16</v>
      </c>
      <c r="D81" s="39">
        <v>762</v>
      </c>
      <c r="E81" s="41">
        <v>35</v>
      </c>
      <c r="F81" s="41">
        <f t="shared" si="2"/>
        <v>26670</v>
      </c>
    </row>
    <row r="82" spans="1:6" x14ac:dyDescent="0.2">
      <c r="A82" s="38" t="s">
        <v>290</v>
      </c>
      <c r="B82" s="39" t="s">
        <v>291</v>
      </c>
      <c r="C82" s="40" t="s">
        <v>16</v>
      </c>
      <c r="D82" s="39">
        <v>15</v>
      </c>
      <c r="E82" s="41">
        <v>32</v>
      </c>
      <c r="F82" s="41">
        <f t="shared" si="2"/>
        <v>480</v>
      </c>
    </row>
    <row r="83" spans="1:6" x14ac:dyDescent="0.2">
      <c r="A83" s="38" t="s">
        <v>292</v>
      </c>
      <c r="B83" s="39" t="s">
        <v>293</v>
      </c>
      <c r="C83" s="40" t="s">
        <v>16</v>
      </c>
      <c r="D83" s="39">
        <v>680</v>
      </c>
      <c r="E83" s="41">
        <v>40</v>
      </c>
      <c r="F83" s="41">
        <f t="shared" si="2"/>
        <v>27200</v>
      </c>
    </row>
    <row r="84" spans="1:6" x14ac:dyDescent="0.2">
      <c r="A84" s="38" t="s">
        <v>294</v>
      </c>
      <c r="B84" s="39" t="s">
        <v>295</v>
      </c>
      <c r="C84" s="40" t="s">
        <v>16</v>
      </c>
      <c r="D84" s="39">
        <v>355</v>
      </c>
      <c r="E84" s="41">
        <v>50</v>
      </c>
      <c r="F84" s="41">
        <f t="shared" si="2"/>
        <v>17750</v>
      </c>
    </row>
    <row r="85" spans="1:6" x14ac:dyDescent="0.2">
      <c r="A85" s="38" t="s">
        <v>296</v>
      </c>
      <c r="B85" s="39" t="s">
        <v>297</v>
      </c>
      <c r="C85" s="40" t="s">
        <v>16</v>
      </c>
      <c r="D85" s="39">
        <v>167</v>
      </c>
      <c r="E85" s="41">
        <v>60</v>
      </c>
      <c r="F85" s="41">
        <f t="shared" si="2"/>
        <v>10020</v>
      </c>
    </row>
    <row r="86" spans="1:6" x14ac:dyDescent="0.2">
      <c r="A86" s="42" t="s">
        <v>298</v>
      </c>
      <c r="B86" s="39" t="s">
        <v>299</v>
      </c>
      <c r="C86" s="40" t="s">
        <v>19</v>
      </c>
      <c r="D86" s="39">
        <v>7</v>
      </c>
      <c r="E86" s="41">
        <v>2600</v>
      </c>
      <c r="F86" s="41">
        <f t="shared" si="2"/>
        <v>18200</v>
      </c>
    </row>
    <row r="87" spans="1:6" x14ac:dyDescent="0.2">
      <c r="A87" s="42" t="s">
        <v>300</v>
      </c>
      <c r="B87" s="39" t="s">
        <v>301</v>
      </c>
      <c r="C87" s="40" t="s">
        <v>19</v>
      </c>
      <c r="D87" s="39">
        <v>7</v>
      </c>
      <c r="E87" s="41">
        <v>3700</v>
      </c>
      <c r="F87" s="41">
        <f t="shared" si="2"/>
        <v>25900</v>
      </c>
    </row>
    <row r="88" spans="1:6" x14ac:dyDescent="0.2">
      <c r="A88" s="42" t="s">
        <v>302</v>
      </c>
      <c r="B88" s="39" t="s">
        <v>303</v>
      </c>
      <c r="C88" s="40" t="s">
        <v>19</v>
      </c>
      <c r="D88" s="39">
        <v>1</v>
      </c>
      <c r="E88" s="41">
        <v>5000</v>
      </c>
      <c r="F88" s="41">
        <f t="shared" si="2"/>
        <v>5000</v>
      </c>
    </row>
    <row r="89" spans="1:6" x14ac:dyDescent="0.2">
      <c r="A89" s="42" t="s">
        <v>304</v>
      </c>
      <c r="B89" s="43" t="s">
        <v>305</v>
      </c>
      <c r="C89" s="40" t="s">
        <v>19</v>
      </c>
      <c r="D89" s="60">
        <v>1</v>
      </c>
      <c r="E89" s="41">
        <v>700</v>
      </c>
      <c r="F89" s="41">
        <f t="shared" si="2"/>
        <v>700</v>
      </c>
    </row>
    <row r="90" spans="1:6" x14ac:dyDescent="0.2">
      <c r="A90" s="42"/>
      <c r="B90" s="43" t="s">
        <v>306</v>
      </c>
      <c r="C90" s="40"/>
      <c r="D90" s="60"/>
      <c r="E90" s="41"/>
      <c r="F90" s="41"/>
    </row>
    <row r="91" spans="1:6" x14ac:dyDescent="0.2">
      <c r="A91" s="42" t="s">
        <v>307</v>
      </c>
      <c r="B91" s="43" t="s">
        <v>308</v>
      </c>
      <c r="C91" s="40" t="s">
        <v>19</v>
      </c>
      <c r="D91" s="60">
        <v>8</v>
      </c>
      <c r="E91" s="41">
        <v>1000</v>
      </c>
      <c r="F91" s="41">
        <f>PRODUCT(D91,E91)</f>
        <v>8000</v>
      </c>
    </row>
    <row r="92" spans="1:6" x14ac:dyDescent="0.2">
      <c r="A92" s="42"/>
      <c r="B92" s="43" t="s">
        <v>309</v>
      </c>
      <c r="C92" s="40"/>
      <c r="D92" s="60"/>
      <c r="E92" s="41"/>
      <c r="F92" s="41"/>
    </row>
    <row r="93" spans="1:6" x14ac:dyDescent="0.2">
      <c r="A93" s="42" t="s">
        <v>310</v>
      </c>
      <c r="B93" s="39" t="s">
        <v>311</v>
      </c>
      <c r="C93" s="40" t="s">
        <v>19</v>
      </c>
      <c r="D93" s="39">
        <v>9</v>
      </c>
      <c r="E93" s="41">
        <v>500</v>
      </c>
      <c r="F93" s="41">
        <f t="shared" si="2"/>
        <v>4500</v>
      </c>
    </row>
    <row r="94" spans="1:6" x14ac:dyDescent="0.2">
      <c r="A94" s="42" t="s">
        <v>312</v>
      </c>
      <c r="B94" s="39" t="s">
        <v>313</v>
      </c>
      <c r="C94" s="40" t="s">
        <v>19</v>
      </c>
      <c r="D94" s="39">
        <v>4</v>
      </c>
      <c r="E94" s="41">
        <v>600</v>
      </c>
      <c r="F94" s="41">
        <f t="shared" si="2"/>
        <v>2400</v>
      </c>
    </row>
    <row r="95" spans="1:6" x14ac:dyDescent="0.2">
      <c r="A95" s="42" t="s">
        <v>314</v>
      </c>
      <c r="B95" s="39" t="s">
        <v>315</v>
      </c>
      <c r="C95" s="40" t="s">
        <v>19</v>
      </c>
      <c r="D95" s="39">
        <v>1</v>
      </c>
      <c r="E95" s="41">
        <v>600</v>
      </c>
      <c r="F95" s="41">
        <f t="shared" si="2"/>
        <v>600</v>
      </c>
    </row>
    <row r="96" spans="1:6" x14ac:dyDescent="0.2">
      <c r="A96" s="42" t="s">
        <v>316</v>
      </c>
      <c r="B96" s="39" t="s">
        <v>317</v>
      </c>
      <c r="C96" s="40" t="s">
        <v>19</v>
      </c>
      <c r="D96" s="39">
        <v>1</v>
      </c>
      <c r="E96" s="41">
        <v>750</v>
      </c>
      <c r="F96" s="41">
        <f t="shared" si="2"/>
        <v>750</v>
      </c>
    </row>
    <row r="97" spans="1:6" x14ac:dyDescent="0.2">
      <c r="A97" s="42" t="s">
        <v>318</v>
      </c>
      <c r="B97" s="39" t="s">
        <v>319</v>
      </c>
      <c r="C97" s="40" t="s">
        <v>19</v>
      </c>
      <c r="D97" s="39">
        <v>1</v>
      </c>
      <c r="E97" s="41">
        <v>860</v>
      </c>
      <c r="F97" s="41">
        <f t="shared" si="2"/>
        <v>860</v>
      </c>
    </row>
    <row r="98" spans="1:6" x14ac:dyDescent="0.2">
      <c r="A98" s="42" t="s">
        <v>320</v>
      </c>
      <c r="B98" s="39" t="s">
        <v>321</v>
      </c>
      <c r="C98" s="40" t="s">
        <v>19</v>
      </c>
      <c r="D98" s="39">
        <v>1</v>
      </c>
      <c r="E98" s="41">
        <v>930</v>
      </c>
      <c r="F98" s="41">
        <f t="shared" si="2"/>
        <v>930</v>
      </c>
    </row>
    <row r="99" spans="1:6" x14ac:dyDescent="0.2">
      <c r="A99" s="42" t="s">
        <v>322</v>
      </c>
      <c r="B99" s="43" t="s">
        <v>323</v>
      </c>
      <c r="C99" s="40" t="s">
        <v>124</v>
      </c>
      <c r="D99" s="39">
        <v>12</v>
      </c>
      <c r="E99" s="41">
        <v>360</v>
      </c>
      <c r="F99" s="41">
        <f t="shared" si="2"/>
        <v>4320</v>
      </c>
    </row>
    <row r="100" spans="1:6" x14ac:dyDescent="0.2">
      <c r="A100" s="42" t="s">
        <v>324</v>
      </c>
      <c r="B100" s="39" t="s">
        <v>325</v>
      </c>
      <c r="C100" s="40" t="s">
        <v>19</v>
      </c>
      <c r="D100" s="39">
        <v>3</v>
      </c>
      <c r="E100" s="41">
        <v>550</v>
      </c>
      <c r="F100" s="41">
        <f t="shared" si="2"/>
        <v>1650</v>
      </c>
    </row>
    <row r="101" spans="1:6" x14ac:dyDescent="0.2">
      <c r="A101" s="42" t="s">
        <v>326</v>
      </c>
      <c r="B101" s="39" t="s">
        <v>327</v>
      </c>
      <c r="C101" s="40" t="s">
        <v>19</v>
      </c>
      <c r="D101" s="39">
        <v>1</v>
      </c>
      <c r="E101" s="41">
        <v>600</v>
      </c>
      <c r="F101" s="41">
        <f t="shared" si="2"/>
        <v>600</v>
      </c>
    </row>
    <row r="102" spans="1:6" x14ac:dyDescent="0.2">
      <c r="A102" s="42" t="s">
        <v>328</v>
      </c>
      <c r="B102" s="39" t="s">
        <v>329</v>
      </c>
      <c r="C102" s="40" t="s">
        <v>19</v>
      </c>
      <c r="D102" s="39">
        <v>1</v>
      </c>
      <c r="E102" s="41">
        <v>700</v>
      </c>
      <c r="F102" s="41">
        <f t="shared" si="2"/>
        <v>700</v>
      </c>
    </row>
    <row r="103" spans="1:6" x14ac:dyDescent="0.2">
      <c r="A103" s="38" t="s">
        <v>330</v>
      </c>
      <c r="B103" s="43" t="s">
        <v>64</v>
      </c>
      <c r="C103" s="40" t="s">
        <v>16</v>
      </c>
      <c r="D103" s="39">
        <v>100</v>
      </c>
      <c r="E103" s="41">
        <v>21</v>
      </c>
      <c r="F103" s="41">
        <f t="shared" si="2"/>
        <v>2100</v>
      </c>
    </row>
    <row r="104" spans="1:6" x14ac:dyDescent="0.2">
      <c r="A104" s="38" t="s">
        <v>331</v>
      </c>
      <c r="B104" s="43" t="s">
        <v>332</v>
      </c>
      <c r="C104" s="40" t="s">
        <v>19</v>
      </c>
      <c r="D104" s="39">
        <v>2</v>
      </c>
      <c r="E104" s="41">
        <v>800</v>
      </c>
      <c r="F104" s="41">
        <f t="shared" si="2"/>
        <v>1600</v>
      </c>
    </row>
    <row r="105" spans="1:6" x14ac:dyDescent="0.2">
      <c r="A105" s="38" t="s">
        <v>333</v>
      </c>
      <c r="B105" s="39" t="s">
        <v>65</v>
      </c>
      <c r="C105" s="40" t="s">
        <v>16</v>
      </c>
      <c r="D105" s="39">
        <v>3197</v>
      </c>
      <c r="E105" s="41">
        <v>1.95</v>
      </c>
      <c r="F105" s="41">
        <f t="shared" si="2"/>
        <v>6234.15</v>
      </c>
    </row>
    <row r="106" spans="1:6" x14ac:dyDescent="0.2">
      <c r="A106" s="38" t="s">
        <v>334</v>
      </c>
      <c r="B106" s="39" t="s">
        <v>125</v>
      </c>
      <c r="C106" s="40" t="s">
        <v>16</v>
      </c>
      <c r="D106" s="39">
        <v>15</v>
      </c>
      <c r="E106" s="41">
        <v>2</v>
      </c>
      <c r="F106" s="41">
        <f t="shared" si="2"/>
        <v>30</v>
      </c>
    </row>
    <row r="107" spans="1:6" x14ac:dyDescent="0.2">
      <c r="A107" s="38" t="s">
        <v>335</v>
      </c>
      <c r="B107" s="39" t="s">
        <v>336</v>
      </c>
      <c r="C107" s="40" t="s">
        <v>16</v>
      </c>
      <c r="D107" s="39">
        <v>1202</v>
      </c>
      <c r="E107" s="41">
        <v>2</v>
      </c>
      <c r="F107" s="41">
        <f t="shared" si="2"/>
        <v>2404</v>
      </c>
    </row>
    <row r="108" spans="1:6" x14ac:dyDescent="0.2">
      <c r="A108" s="42" t="s">
        <v>337</v>
      </c>
      <c r="B108" s="39" t="s">
        <v>66</v>
      </c>
      <c r="C108" s="40" t="s">
        <v>9</v>
      </c>
      <c r="D108" s="39">
        <v>1</v>
      </c>
      <c r="E108" s="41">
        <v>600</v>
      </c>
      <c r="F108" s="41">
        <f t="shared" si="2"/>
        <v>600</v>
      </c>
    </row>
    <row r="109" spans="1:6" x14ac:dyDescent="0.2">
      <c r="A109" s="42" t="s">
        <v>338</v>
      </c>
      <c r="B109" s="39" t="s">
        <v>339</v>
      </c>
      <c r="C109" s="40" t="s">
        <v>9</v>
      </c>
      <c r="D109" s="39">
        <v>1</v>
      </c>
      <c r="E109" s="41">
        <v>2000</v>
      </c>
      <c r="F109" s="41">
        <f t="shared" si="2"/>
        <v>2000</v>
      </c>
    </row>
    <row r="110" spans="1:6" x14ac:dyDescent="0.2">
      <c r="A110" s="42" t="s">
        <v>340</v>
      </c>
      <c r="B110" s="39" t="s">
        <v>67</v>
      </c>
      <c r="C110" s="40" t="s">
        <v>19</v>
      </c>
      <c r="D110" s="39">
        <v>15</v>
      </c>
      <c r="E110" s="41">
        <v>250</v>
      </c>
      <c r="F110" s="41">
        <f t="shared" si="2"/>
        <v>3750</v>
      </c>
    </row>
    <row r="111" spans="1:6" x14ac:dyDescent="0.2">
      <c r="A111" s="45"/>
      <c r="B111" s="48"/>
      <c r="C111" s="47"/>
      <c r="D111" s="48"/>
      <c r="E111" s="49"/>
      <c r="F111" s="49"/>
    </row>
    <row r="112" spans="1:6" x14ac:dyDescent="0.2">
      <c r="A112" s="30" t="s">
        <v>188</v>
      </c>
      <c r="B112" s="30" t="s">
        <v>1</v>
      </c>
      <c r="C112" s="30" t="s">
        <v>2</v>
      </c>
      <c r="D112" s="31" t="s">
        <v>189</v>
      </c>
      <c r="E112" s="32" t="s">
        <v>2</v>
      </c>
      <c r="F112" s="32" t="s">
        <v>183</v>
      </c>
    </row>
    <row r="113" spans="1:6" x14ac:dyDescent="0.2">
      <c r="A113" s="33" t="s">
        <v>190</v>
      </c>
      <c r="B113" s="33"/>
      <c r="C113" s="33"/>
      <c r="D113" s="33" t="s">
        <v>191</v>
      </c>
      <c r="E113" s="34" t="s">
        <v>4</v>
      </c>
      <c r="F113" s="34" t="s">
        <v>4</v>
      </c>
    </row>
    <row r="114" spans="1:6" x14ac:dyDescent="0.2">
      <c r="A114" s="42"/>
      <c r="B114" s="39"/>
      <c r="C114" s="40"/>
      <c r="D114" s="39"/>
      <c r="E114" s="41"/>
      <c r="F114" s="41"/>
    </row>
    <row r="115" spans="1:6" x14ac:dyDescent="0.2">
      <c r="A115" s="42" t="s">
        <v>341</v>
      </c>
      <c r="B115" s="43" t="s">
        <v>342</v>
      </c>
      <c r="C115" s="40" t="s">
        <v>9</v>
      </c>
      <c r="D115" s="39">
        <v>1</v>
      </c>
      <c r="E115" s="41">
        <v>600</v>
      </c>
      <c r="F115" s="41">
        <f t="shared" si="2"/>
        <v>600</v>
      </c>
    </row>
    <row r="116" spans="1:6" x14ac:dyDescent="0.2">
      <c r="A116" s="42" t="s">
        <v>343</v>
      </c>
      <c r="B116" s="61" t="s">
        <v>126</v>
      </c>
      <c r="C116" s="40" t="s">
        <v>9</v>
      </c>
      <c r="D116" s="39">
        <v>1</v>
      </c>
      <c r="E116" s="41">
        <v>800</v>
      </c>
      <c r="F116" s="41">
        <f t="shared" si="2"/>
        <v>800</v>
      </c>
    </row>
    <row r="117" spans="1:6" x14ac:dyDescent="0.2">
      <c r="A117" s="42" t="s">
        <v>344</v>
      </c>
      <c r="B117" s="61" t="s">
        <v>345</v>
      </c>
      <c r="C117" s="40" t="s">
        <v>9</v>
      </c>
      <c r="D117" s="39">
        <v>1</v>
      </c>
      <c r="E117" s="41">
        <v>850</v>
      </c>
      <c r="F117" s="41">
        <f t="shared" si="2"/>
        <v>850</v>
      </c>
    </row>
    <row r="118" spans="1:6" x14ac:dyDescent="0.2">
      <c r="A118" s="42" t="s">
        <v>346</v>
      </c>
      <c r="B118" s="39" t="s">
        <v>127</v>
      </c>
      <c r="C118" s="40" t="s">
        <v>9</v>
      </c>
      <c r="D118" s="39">
        <v>1</v>
      </c>
      <c r="E118" s="41">
        <v>3500</v>
      </c>
      <c r="F118" s="41">
        <f t="shared" si="2"/>
        <v>3500</v>
      </c>
    </row>
    <row r="119" spans="1:6" x14ac:dyDescent="0.2">
      <c r="A119" s="42" t="s">
        <v>347</v>
      </c>
      <c r="B119" s="43" t="s">
        <v>348</v>
      </c>
      <c r="C119" s="40" t="s">
        <v>9</v>
      </c>
      <c r="D119" s="39">
        <v>1</v>
      </c>
      <c r="E119" s="41">
        <v>1500</v>
      </c>
      <c r="F119" s="41">
        <f t="shared" si="2"/>
        <v>1500</v>
      </c>
    </row>
    <row r="120" spans="1:6" x14ac:dyDescent="0.2">
      <c r="A120" s="42" t="s">
        <v>349</v>
      </c>
      <c r="B120" s="39" t="s">
        <v>350</v>
      </c>
      <c r="C120" s="40" t="s">
        <v>9</v>
      </c>
      <c r="D120" s="39">
        <v>1</v>
      </c>
      <c r="E120" s="41">
        <v>6000</v>
      </c>
      <c r="F120" s="41">
        <f t="shared" si="2"/>
        <v>6000</v>
      </c>
    </row>
    <row r="121" spans="1:6" x14ac:dyDescent="0.2">
      <c r="A121" s="42" t="s">
        <v>351</v>
      </c>
      <c r="B121" s="39" t="s">
        <v>352</v>
      </c>
      <c r="C121" s="40" t="s">
        <v>9</v>
      </c>
      <c r="D121" s="39">
        <v>1</v>
      </c>
      <c r="E121" s="41">
        <v>1000</v>
      </c>
      <c r="F121" s="41">
        <f t="shared" si="2"/>
        <v>1000</v>
      </c>
    </row>
    <row r="122" spans="1:6" x14ac:dyDescent="0.2">
      <c r="A122" s="42" t="s">
        <v>353</v>
      </c>
      <c r="B122" s="39" t="s">
        <v>354</v>
      </c>
      <c r="C122" s="40" t="s">
        <v>9</v>
      </c>
      <c r="D122" s="39">
        <v>1</v>
      </c>
      <c r="E122" s="41">
        <v>4000</v>
      </c>
      <c r="F122" s="41">
        <f t="shared" si="2"/>
        <v>4000</v>
      </c>
    </row>
    <row r="123" spans="1:6" x14ac:dyDescent="0.2">
      <c r="A123" s="42" t="s">
        <v>355</v>
      </c>
      <c r="B123" s="39" t="s">
        <v>356</v>
      </c>
      <c r="C123" s="40" t="s">
        <v>9</v>
      </c>
      <c r="D123" s="39">
        <v>1</v>
      </c>
      <c r="E123" s="41">
        <v>10000</v>
      </c>
      <c r="F123" s="41">
        <f t="shared" si="2"/>
        <v>10000</v>
      </c>
    </row>
    <row r="124" spans="1:6" x14ac:dyDescent="0.2">
      <c r="A124" s="42" t="s">
        <v>357</v>
      </c>
      <c r="B124" s="43" t="s">
        <v>358</v>
      </c>
      <c r="C124" s="40" t="s">
        <v>19</v>
      </c>
      <c r="D124" s="39">
        <v>1</v>
      </c>
      <c r="E124" s="41">
        <v>4200</v>
      </c>
      <c r="F124" s="41">
        <f t="shared" si="2"/>
        <v>4200</v>
      </c>
    </row>
    <row r="125" spans="1:6" x14ac:dyDescent="0.2">
      <c r="A125" s="42" t="s">
        <v>359</v>
      </c>
      <c r="B125" s="43" t="s">
        <v>360</v>
      </c>
      <c r="C125" s="40" t="s">
        <v>9</v>
      </c>
      <c r="D125" s="39">
        <v>1</v>
      </c>
      <c r="E125" s="41">
        <v>10500</v>
      </c>
      <c r="F125" s="41">
        <f t="shared" si="2"/>
        <v>10500</v>
      </c>
    </row>
    <row r="126" spans="1:6" x14ac:dyDescent="0.2">
      <c r="A126" s="42" t="s">
        <v>361</v>
      </c>
      <c r="B126" s="43" t="s">
        <v>362</v>
      </c>
      <c r="C126" s="40" t="s">
        <v>19</v>
      </c>
      <c r="D126" s="39">
        <v>2</v>
      </c>
      <c r="E126" s="41">
        <v>750</v>
      </c>
      <c r="F126" s="41">
        <f t="shared" si="2"/>
        <v>1500</v>
      </c>
    </row>
    <row r="127" spans="1:6" x14ac:dyDescent="0.2">
      <c r="A127" s="42" t="s">
        <v>363</v>
      </c>
      <c r="B127" s="43" t="s">
        <v>364</v>
      </c>
      <c r="C127" s="40" t="s">
        <v>16</v>
      </c>
      <c r="D127" s="39">
        <v>20</v>
      </c>
      <c r="E127" s="41">
        <v>18</v>
      </c>
      <c r="F127" s="41">
        <f t="shared" si="2"/>
        <v>360</v>
      </c>
    </row>
    <row r="128" spans="1:6" x14ac:dyDescent="0.2">
      <c r="A128" s="42" t="s">
        <v>365</v>
      </c>
      <c r="B128" s="43" t="s">
        <v>116</v>
      </c>
      <c r="C128" s="40" t="s">
        <v>19</v>
      </c>
      <c r="D128" s="39">
        <v>2</v>
      </c>
      <c r="E128" s="41">
        <v>200</v>
      </c>
      <c r="F128" s="41">
        <f t="shared" si="2"/>
        <v>400</v>
      </c>
    </row>
    <row r="129" spans="1:6" x14ac:dyDescent="0.2">
      <c r="A129" s="42" t="s">
        <v>366</v>
      </c>
      <c r="B129" s="43" t="s">
        <v>367</v>
      </c>
      <c r="C129" s="40" t="s">
        <v>19</v>
      </c>
      <c r="D129" s="39">
        <v>1</v>
      </c>
      <c r="E129" s="41">
        <v>2500</v>
      </c>
      <c r="F129" s="41">
        <f t="shared" si="2"/>
        <v>2500</v>
      </c>
    </row>
    <row r="130" spans="1:6" x14ac:dyDescent="0.2">
      <c r="A130" s="42" t="s">
        <v>368</v>
      </c>
      <c r="B130" s="43" t="s">
        <v>369</v>
      </c>
      <c r="C130" s="40" t="s">
        <v>19</v>
      </c>
      <c r="D130" s="39">
        <v>1</v>
      </c>
      <c r="E130" s="41">
        <v>750</v>
      </c>
      <c r="F130" s="41">
        <f t="shared" si="2"/>
        <v>750</v>
      </c>
    </row>
    <row r="131" spans="1:6" x14ac:dyDescent="0.2">
      <c r="A131" s="42" t="s">
        <v>370</v>
      </c>
      <c r="B131" s="43" t="s">
        <v>371</v>
      </c>
      <c r="C131" s="40" t="s">
        <v>19</v>
      </c>
      <c r="D131" s="39">
        <v>1</v>
      </c>
      <c r="E131" s="41">
        <v>750</v>
      </c>
      <c r="F131" s="41">
        <f t="shared" si="2"/>
        <v>750</v>
      </c>
    </row>
    <row r="132" spans="1:6" x14ac:dyDescent="0.2">
      <c r="A132" s="62"/>
      <c r="B132" s="48"/>
      <c r="C132" s="47"/>
      <c r="D132" s="48"/>
      <c r="E132" s="49"/>
      <c r="F132" s="49"/>
    </row>
    <row r="133" spans="1:6" x14ac:dyDescent="0.2">
      <c r="A133" s="50"/>
      <c r="B133" s="51"/>
      <c r="C133" s="52"/>
      <c r="D133" s="51"/>
      <c r="E133" s="63"/>
      <c r="F133" s="64"/>
    </row>
    <row r="134" spans="1:6" x14ac:dyDescent="0.2">
      <c r="A134" s="53"/>
      <c r="B134" s="54" t="s">
        <v>372</v>
      </c>
      <c r="C134" s="55"/>
      <c r="D134" s="54"/>
      <c r="E134" s="65"/>
      <c r="F134" s="66">
        <f>SUM(F78:F132)</f>
        <v>297708.15000000002</v>
      </c>
    </row>
    <row r="135" spans="1:6" x14ac:dyDescent="0.2">
      <c r="A135" s="56"/>
      <c r="B135" s="67"/>
      <c r="C135" s="58"/>
      <c r="D135" s="57"/>
      <c r="E135" s="68"/>
      <c r="F135" s="69"/>
    </row>
    <row r="136" spans="1:6" x14ac:dyDescent="0.2">
      <c r="A136" s="53"/>
      <c r="B136" s="54"/>
      <c r="C136" s="54"/>
      <c r="D136" s="54"/>
      <c r="E136" s="54"/>
      <c r="F136" s="38"/>
    </row>
    <row r="137" spans="1:6" x14ac:dyDescent="0.2">
      <c r="A137" s="53" t="s">
        <v>192</v>
      </c>
      <c r="B137" s="54" t="s">
        <v>373</v>
      </c>
      <c r="C137" s="54"/>
      <c r="D137" s="54"/>
      <c r="E137" s="54"/>
      <c r="F137" s="70">
        <f>SUM(F33,F72,F134)</f>
        <v>690427.15</v>
      </c>
    </row>
    <row r="138" spans="1:6" x14ac:dyDescent="0.2">
      <c r="A138" s="56"/>
      <c r="B138" s="57"/>
      <c r="C138" s="57"/>
      <c r="D138" s="57"/>
      <c r="E138" s="57"/>
      <c r="F138" s="62"/>
    </row>
    <row r="140" spans="1:6" x14ac:dyDescent="0.2">
      <c r="A140" s="106" t="s">
        <v>374</v>
      </c>
      <c r="B140" s="107"/>
    </row>
  </sheetData>
  <mergeCells count="1">
    <mergeCell ref="A140:B140"/>
  </mergeCells>
  <phoneticPr fontId="15" type="noConversion"/>
  <pageMargins left="0.75" right="0.75" top="1" bottom="1" header="0.5" footer="0.5"/>
  <pageSetup orientation="portrait" horizontalDpi="4294967295" verticalDpi="120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Road &amp; storm (orig)_void</vt:lpstr>
      <vt:lpstr>Bid Tab</vt:lpstr>
      <vt:lpstr>water &amp; sewer</vt:lpstr>
      <vt:lpstr>'Bid Tab'!Print_Area</vt:lpstr>
      <vt:lpstr>'Bid Tab'!Print_Titles</vt:lpstr>
      <vt:lpstr>'Road &amp; storm (orig)_void'!Print_Titles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Ocala</dc:creator>
  <cp:lastModifiedBy>Eileen M. Marquez</cp:lastModifiedBy>
  <cp:lastPrinted>2022-09-08T21:25:12Z</cp:lastPrinted>
  <dcterms:created xsi:type="dcterms:W3CDTF">2000-08-02T18:09:17Z</dcterms:created>
  <dcterms:modified xsi:type="dcterms:W3CDTF">2022-09-08T21:39:05Z</dcterms:modified>
</cp:coreProperties>
</file>